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1\На сайт\01.02.21\"/>
    </mc:Choice>
  </mc:AlternateContent>
  <bookViews>
    <workbookView xWindow="360" yWindow="90" windowWidth="10920" windowHeight="6435"/>
  </bookViews>
  <sheets>
    <sheet name="_рік_ (2)" sheetId="3" r:id="rId1"/>
  </sheets>
  <definedNames>
    <definedName name="_xlnm._FilterDatabase" localSheetId="0" hidden="1">'_рік_ (2)'!$A$1:$L$272</definedName>
    <definedName name="_xlnm.Print_Titles" localSheetId="0">'_рік_ (2)'!$3:$4</definedName>
    <definedName name="_xlnm.Print_Area" localSheetId="0">'_рік_ (2)'!$A$1:$O$272</definedName>
  </definedNames>
  <calcPr calcId="152511"/>
</workbook>
</file>

<file path=xl/calcChain.xml><?xml version="1.0" encoding="utf-8"?>
<calcChain xmlns="http://schemas.openxmlformats.org/spreadsheetml/2006/main">
  <c r="N81" i="3" l="1"/>
  <c r="N152" i="3"/>
  <c r="N47" i="3"/>
  <c r="N61" i="3"/>
  <c r="N82" i="3"/>
  <c r="N78" i="3"/>
  <c r="N79" i="3"/>
  <c r="N83" i="3"/>
  <c r="N84" i="3"/>
  <c r="N86" i="3"/>
  <c r="N99" i="3"/>
  <c r="N101" i="3"/>
  <c r="N105" i="3"/>
  <c r="N106" i="3"/>
  <c r="N113" i="3"/>
  <c r="N114" i="3"/>
  <c r="N115" i="3"/>
  <c r="N116" i="3"/>
  <c r="N121" i="3"/>
  <c r="N134" i="3"/>
  <c r="N135" i="3"/>
  <c r="N136" i="3"/>
  <c r="N138" i="3"/>
  <c r="N164" i="3"/>
  <c r="N165" i="3"/>
  <c r="N166" i="3"/>
  <c r="N167" i="3"/>
  <c r="N168" i="3"/>
  <c r="N169" i="3"/>
  <c r="N170" i="3"/>
  <c r="N171" i="3"/>
  <c r="N172" i="3"/>
  <c r="N173" i="3"/>
  <c r="N174" i="3"/>
  <c r="N175" i="3"/>
  <c r="N176" i="3"/>
  <c r="N177" i="3"/>
  <c r="N178" i="3"/>
  <c r="N179" i="3"/>
  <c r="N229" i="3"/>
  <c r="N204" i="3"/>
  <c r="N200" i="3"/>
  <c r="N203" i="3"/>
  <c r="M79" i="3" l="1"/>
  <c r="M20" i="3"/>
  <c r="O7" i="3"/>
  <c r="O8" i="3"/>
  <c r="O9" i="3"/>
  <c r="E242" i="3" l="1"/>
  <c r="F198" i="3"/>
  <c r="G198" i="3"/>
  <c r="H198" i="3"/>
  <c r="E198" i="3"/>
  <c r="E155" i="3"/>
  <c r="F20" i="3" l="1"/>
  <c r="G20" i="3"/>
  <c r="H20" i="3"/>
  <c r="E20" i="3"/>
  <c r="O21" i="3"/>
  <c r="N22" i="3"/>
  <c r="O22" i="3"/>
  <c r="N23" i="3"/>
  <c r="O23" i="3"/>
  <c r="N7" i="3" l="1"/>
  <c r="I121" i="3"/>
  <c r="N255" i="3" l="1"/>
  <c r="N256" i="3"/>
  <c r="N257" i="3"/>
  <c r="N154" i="3"/>
  <c r="N140" i="3"/>
  <c r="N141" i="3"/>
  <c r="N44" i="3" l="1"/>
  <c r="M263" i="3" l="1"/>
  <c r="F263" i="3"/>
  <c r="G263" i="3"/>
  <c r="H263" i="3"/>
  <c r="E263" i="3"/>
  <c r="O267" i="3"/>
  <c r="N267" i="3"/>
  <c r="I267" i="3"/>
  <c r="O268" i="3" l="1"/>
  <c r="O266" i="3"/>
  <c r="O265" i="3"/>
  <c r="O264" i="3"/>
  <c r="O262" i="3"/>
  <c r="O259" i="3"/>
  <c r="O258" i="3"/>
  <c r="O257" i="3"/>
  <c r="O256" i="3"/>
  <c r="O255" i="3"/>
  <c r="O253" i="3"/>
  <c r="O252" i="3"/>
  <c r="O250" i="3"/>
  <c r="O249" i="3"/>
  <c r="O248" i="3"/>
  <c r="O247" i="3"/>
  <c r="O246" i="3"/>
  <c r="O245" i="3"/>
  <c r="O244" i="3"/>
  <c r="O243" i="3"/>
  <c r="O241" i="3"/>
  <c r="O239" i="3"/>
  <c r="O238" i="3"/>
  <c r="O236" i="3"/>
  <c r="O235" i="3"/>
  <c r="O234" i="3"/>
  <c r="O232" i="3"/>
  <c r="O231" i="3"/>
  <c r="O230" i="3"/>
  <c r="O229" i="3"/>
  <c r="O228" i="3"/>
  <c r="O226" i="3"/>
  <c r="O225" i="3"/>
  <c r="O223" i="3"/>
  <c r="O222" i="3"/>
  <c r="O221" i="3"/>
  <c r="O219" i="3"/>
  <c r="O218" i="3"/>
  <c r="O217" i="3"/>
  <c r="O216" i="3"/>
  <c r="O214" i="3"/>
  <c r="O212" i="3"/>
  <c r="O211" i="3"/>
  <c r="O210" i="3"/>
  <c r="O209" i="3"/>
  <c r="O208" i="3"/>
  <c r="O206" i="3"/>
  <c r="O205" i="3"/>
  <c r="O204" i="3"/>
  <c r="O203" i="3"/>
  <c r="O201" i="3"/>
  <c r="O200" i="3"/>
  <c r="O199" i="3"/>
  <c r="O197" i="3"/>
  <c r="O196" i="3"/>
  <c r="O194" i="3"/>
  <c r="O193" i="3"/>
  <c r="O192" i="3"/>
  <c r="O191" i="3"/>
  <c r="O189" i="3"/>
  <c r="O188" i="3"/>
  <c r="O187" i="3"/>
  <c r="O186" i="3"/>
  <c r="O185" i="3"/>
  <c r="O183" i="3"/>
  <c r="O181" i="3"/>
  <c r="O180" i="3"/>
  <c r="O179" i="3"/>
  <c r="O178" i="3"/>
  <c r="O177" i="3"/>
  <c r="O176" i="3"/>
  <c r="O174" i="3"/>
  <c r="O173" i="3"/>
  <c r="O172" i="3"/>
  <c r="O171" i="3"/>
  <c r="O169" i="3"/>
  <c r="O168" i="3"/>
  <c r="O166" i="3"/>
  <c r="O165" i="3"/>
  <c r="O163" i="3"/>
  <c r="O162" i="3"/>
  <c r="O160" i="3"/>
  <c r="O159" i="3"/>
  <c r="O157" i="3"/>
  <c r="O156" i="3"/>
  <c r="O154" i="3"/>
  <c r="O153" i="3"/>
  <c r="O151" i="3"/>
  <c r="O150" i="3"/>
  <c r="O149" i="3"/>
  <c r="O148" i="3"/>
  <c r="O147" i="3"/>
  <c r="O146" i="3"/>
  <c r="O145" i="3"/>
  <c r="O143" i="3"/>
  <c r="O141" i="3"/>
  <c r="O140" i="3"/>
  <c r="O139" i="3"/>
  <c r="O138" i="3"/>
  <c r="O136" i="3"/>
  <c r="O135" i="3"/>
  <c r="O134" i="3"/>
  <c r="O133" i="3"/>
  <c r="O132" i="3"/>
  <c r="O130" i="3"/>
  <c r="O129" i="3"/>
  <c r="O128" i="3"/>
  <c r="O127" i="3"/>
  <c r="O125" i="3"/>
  <c r="O124" i="3"/>
  <c r="O122" i="3"/>
  <c r="O121" i="3"/>
  <c r="O120" i="3"/>
  <c r="O119" i="3"/>
  <c r="O118" i="3"/>
  <c r="O116" i="3"/>
  <c r="O115" i="3"/>
  <c r="O114" i="3"/>
  <c r="O112" i="3"/>
  <c r="O111" i="3"/>
  <c r="O110" i="3"/>
  <c r="O108" i="3"/>
  <c r="O107" i="3"/>
  <c r="O106" i="3"/>
  <c r="O105" i="3"/>
  <c r="O104" i="3"/>
  <c r="O103" i="3"/>
  <c r="O101" i="3"/>
  <c r="O100" i="3"/>
  <c r="O98" i="3"/>
  <c r="O96" i="3"/>
  <c r="O95" i="3"/>
  <c r="O94" i="3"/>
  <c r="O93" i="3"/>
  <c r="O92" i="3"/>
  <c r="O91" i="3"/>
  <c r="O89" i="3"/>
  <c r="O88" i="3"/>
  <c r="O87" i="3"/>
  <c r="O86" i="3"/>
  <c r="O85" i="3"/>
  <c r="O84" i="3"/>
  <c r="O83" i="3"/>
  <c r="O82" i="3"/>
  <c r="O80" i="3"/>
  <c r="O78" i="3"/>
  <c r="O77" i="3"/>
  <c r="O76" i="3"/>
  <c r="O75" i="3"/>
  <c r="O74" i="3"/>
  <c r="O73" i="3"/>
  <c r="O71" i="3"/>
  <c r="O70" i="3"/>
  <c r="O69" i="3"/>
  <c r="O67" i="3"/>
  <c r="O66" i="3"/>
  <c r="O65" i="3"/>
  <c r="O63" i="3"/>
  <c r="O62" i="3"/>
  <c r="O61" i="3"/>
  <c r="O60" i="3"/>
  <c r="O59" i="3"/>
  <c r="O57" i="3"/>
  <c r="O56" i="3"/>
  <c r="O55" i="3"/>
  <c r="O53" i="3"/>
  <c r="O52" i="3"/>
  <c r="O50" i="3"/>
  <c r="O49" i="3"/>
  <c r="O47" i="3"/>
  <c r="O46" i="3"/>
  <c r="O45" i="3"/>
  <c r="O44" i="3"/>
  <c r="O43" i="3"/>
  <c r="O42" i="3"/>
  <c r="O41" i="3"/>
  <c r="O40" i="3"/>
  <c r="O38" i="3"/>
  <c r="O37" i="3"/>
  <c r="O36" i="3"/>
  <c r="O35" i="3"/>
  <c r="O34" i="3"/>
  <c r="O33" i="3"/>
  <c r="O32" i="3"/>
  <c r="O31" i="3"/>
  <c r="O30" i="3"/>
  <c r="O29" i="3"/>
  <c r="O28" i="3"/>
  <c r="O26" i="3"/>
  <c r="O25" i="3"/>
  <c r="O24" i="3"/>
  <c r="O19" i="3"/>
  <c r="O18" i="3"/>
  <c r="O17" i="3"/>
  <c r="O15" i="3"/>
  <c r="O14" i="3"/>
  <c r="O13" i="3"/>
  <c r="O11" i="3"/>
  <c r="N209" i="3"/>
  <c r="N210" i="3"/>
  <c r="I105" i="3" l="1"/>
  <c r="K105" i="3"/>
  <c r="L105" i="3"/>
  <c r="N265" i="3"/>
  <c r="N264" i="3"/>
  <c r="N259" i="3"/>
  <c r="N253" i="3"/>
  <c r="N250" i="3"/>
  <c r="N249" i="3"/>
  <c r="N248" i="3"/>
  <c r="N247" i="3"/>
  <c r="N245" i="3"/>
  <c r="N244" i="3"/>
  <c r="N239" i="3"/>
  <c r="N238" i="3"/>
  <c r="N236" i="3"/>
  <c r="N235" i="3"/>
  <c r="N232" i="3"/>
  <c r="N230" i="3"/>
  <c r="N226" i="3"/>
  <c r="N223" i="3"/>
  <c r="N222" i="3"/>
  <c r="N221" i="3"/>
  <c r="N219" i="3"/>
  <c r="N218" i="3"/>
  <c r="N216" i="3"/>
  <c r="N214" i="3"/>
  <c r="N212" i="3"/>
  <c r="N206" i="3"/>
  <c r="N205" i="3"/>
  <c r="N193" i="3"/>
  <c r="N192" i="3"/>
  <c r="N191" i="3"/>
  <c r="N189" i="3"/>
  <c r="N188" i="3"/>
  <c r="N186" i="3"/>
  <c r="N180" i="3"/>
  <c r="N160" i="3"/>
  <c r="N159" i="3"/>
  <c r="N157" i="3"/>
  <c r="N151" i="3"/>
  <c r="N150" i="3"/>
  <c r="N149" i="3"/>
  <c r="N148" i="3"/>
  <c r="N145" i="3"/>
  <c r="N143" i="3"/>
  <c r="N133" i="3"/>
  <c r="N128" i="3"/>
  <c r="N125" i="3"/>
  <c r="N122" i="3"/>
  <c r="N120" i="3"/>
  <c r="N119" i="3"/>
  <c r="N110" i="3"/>
  <c r="N108" i="3"/>
  <c r="N104" i="3"/>
  <c r="N94" i="3"/>
  <c r="N91" i="3"/>
  <c r="N89" i="3"/>
  <c r="N88" i="3"/>
  <c r="N87" i="3"/>
  <c r="N77" i="3"/>
  <c r="N76" i="3"/>
  <c r="N74" i="3"/>
  <c r="N71" i="3"/>
  <c r="N70" i="3"/>
  <c r="N67" i="3"/>
  <c r="N66" i="3"/>
  <c r="N63" i="3"/>
  <c r="N60" i="3"/>
  <c r="N57" i="3"/>
  <c r="N56" i="3"/>
  <c r="N50" i="3"/>
  <c r="N45" i="3"/>
  <c r="N43" i="3"/>
  <c r="N42" i="3"/>
  <c r="N41" i="3"/>
  <c r="N38" i="3"/>
  <c r="N36" i="3"/>
  <c r="N35" i="3"/>
  <c r="N34" i="3"/>
  <c r="N33" i="3"/>
  <c r="N32" i="3"/>
  <c r="N31" i="3"/>
  <c r="N30" i="3"/>
  <c r="N29" i="3"/>
  <c r="N26" i="3"/>
  <c r="N25" i="3"/>
  <c r="N24" i="3"/>
  <c r="N19" i="3"/>
  <c r="N18" i="3"/>
  <c r="N15" i="3"/>
  <c r="N14" i="3"/>
  <c r="N9" i="3"/>
  <c r="N8" i="3"/>
  <c r="L114" i="3" l="1"/>
  <c r="L115" i="3"/>
  <c r="L116" i="3"/>
  <c r="M254" i="3" l="1"/>
  <c r="M251" i="3"/>
  <c r="M242" i="3"/>
  <c r="M240" i="3" s="1"/>
  <c r="M233" i="3"/>
  <c r="M227" i="3" s="1"/>
  <c r="M224" i="3"/>
  <c r="M215" i="3" l="1"/>
  <c r="M213" i="3" s="1"/>
  <c r="M207" i="3"/>
  <c r="M198" i="3"/>
  <c r="M195" i="3" s="1"/>
  <c r="N198" i="3" l="1"/>
  <c r="O198" i="3"/>
  <c r="M184" i="3"/>
  <c r="M182" i="3"/>
  <c r="M175" i="3"/>
  <c r="M167" i="3"/>
  <c r="M164" i="3"/>
  <c r="M161" i="3"/>
  <c r="M155" i="3"/>
  <c r="M137" i="3"/>
  <c r="M131" i="3"/>
  <c r="M126" i="3"/>
  <c r="M123" i="3"/>
  <c r="M117" i="3"/>
  <c r="M109" i="3" s="1"/>
  <c r="M113" i="3"/>
  <c r="M102" i="3"/>
  <c r="M99" i="3"/>
  <c r="M90" i="3"/>
  <c r="M81" i="3"/>
  <c r="M72" i="3"/>
  <c r="M68" i="3"/>
  <c r="M64" i="3"/>
  <c r="M10" i="3" s="1"/>
  <c r="M58" i="3"/>
  <c r="M54" i="3"/>
  <c r="M51" i="3"/>
  <c r="M48" i="3"/>
  <c r="M39" i="3"/>
  <c r="M27" i="3"/>
  <c r="M16" i="3"/>
  <c r="M12" i="3"/>
  <c r="M152" i="3" l="1"/>
  <c r="M97" i="3"/>
  <c r="M260" i="3" l="1"/>
  <c r="M261" i="3" s="1"/>
  <c r="M142" i="3"/>
  <c r="G39" i="3"/>
  <c r="M269" i="3" l="1"/>
  <c r="M270" i="3"/>
  <c r="G27" i="3"/>
  <c r="H27" i="3"/>
  <c r="F27" i="3"/>
  <c r="I36" i="3"/>
  <c r="J36" i="3"/>
  <c r="K36" i="3"/>
  <c r="L36" i="3"/>
  <c r="I37" i="3"/>
  <c r="J37" i="3"/>
  <c r="K37" i="3"/>
  <c r="L37" i="3"/>
  <c r="N27" i="3" l="1"/>
  <c r="O27" i="3"/>
  <c r="H39" i="3"/>
  <c r="F39" i="3"/>
  <c r="I46" i="3"/>
  <c r="J46" i="3"/>
  <c r="K46" i="3"/>
  <c r="L46" i="3"/>
  <c r="E224" i="3"/>
  <c r="N39" i="3" l="1"/>
  <c r="O39" i="3"/>
  <c r="I129" i="3"/>
  <c r="K129" i="3"/>
  <c r="L129" i="3"/>
  <c r="I130" i="3"/>
  <c r="K130" i="3"/>
  <c r="L130" i="3"/>
  <c r="E81" i="3"/>
  <c r="F81" i="3"/>
  <c r="I95" i="3" l="1"/>
  <c r="K95" i="3"/>
  <c r="L95" i="3"/>
  <c r="I85" i="3"/>
  <c r="J85" i="3"/>
  <c r="K85" i="3"/>
  <c r="L85" i="3"/>
  <c r="I86" i="3"/>
  <c r="J86" i="3"/>
  <c r="K86" i="3"/>
  <c r="L86" i="3"/>
  <c r="I173" i="3" l="1"/>
  <c r="G170" i="3"/>
  <c r="H170" i="3"/>
  <c r="F170" i="3"/>
  <c r="O170" i="3" l="1"/>
  <c r="H207" i="3"/>
  <c r="N207" i="3" l="1"/>
  <c r="O207" i="3"/>
  <c r="G207" i="3"/>
  <c r="F207" i="3"/>
  <c r="I208" i="3"/>
  <c r="I209" i="3"/>
  <c r="I189" i="3" l="1"/>
  <c r="I191" i="3"/>
  <c r="I192" i="3"/>
  <c r="G190" i="3"/>
  <c r="H190" i="3"/>
  <c r="F190" i="3"/>
  <c r="O190" i="3" l="1"/>
  <c r="N190" i="3"/>
  <c r="I190" i="3"/>
  <c r="I171" i="3"/>
  <c r="I172" i="3"/>
  <c r="I174" i="3"/>
  <c r="I170" i="3" l="1"/>
  <c r="G81" i="3"/>
  <c r="H81" i="3"/>
  <c r="I84" i="3"/>
  <c r="J84" i="3"/>
  <c r="K84" i="3"/>
  <c r="L84" i="3"/>
  <c r="O81" i="3" l="1"/>
  <c r="I214" i="3"/>
  <c r="I216" i="3"/>
  <c r="I217" i="3"/>
  <c r="I218" i="3"/>
  <c r="I219" i="3"/>
  <c r="I221" i="3"/>
  <c r="I222" i="3"/>
  <c r="I223" i="3"/>
  <c r="I225" i="3"/>
  <c r="I226" i="3"/>
  <c r="I245" i="3" l="1"/>
  <c r="I246" i="3"/>
  <c r="G242" i="3"/>
  <c r="H242" i="3"/>
  <c r="O242" i="3" s="1"/>
  <c r="F242" i="3"/>
  <c r="G220" i="3"/>
  <c r="H220" i="3"/>
  <c r="F220" i="3"/>
  <c r="O220" i="3" l="1"/>
  <c r="N220" i="3"/>
  <c r="I220" i="3"/>
  <c r="I242" i="3"/>
  <c r="I25" i="3"/>
  <c r="K25" i="3"/>
  <c r="L25" i="3"/>
  <c r="I40" i="3" l="1"/>
  <c r="J40" i="3"/>
  <c r="K40" i="3"/>
  <c r="I41" i="3"/>
  <c r="J41" i="3"/>
  <c r="K41" i="3"/>
  <c r="I42" i="3"/>
  <c r="J42" i="3"/>
  <c r="K42" i="3"/>
  <c r="I43" i="3"/>
  <c r="J43" i="3"/>
  <c r="K43" i="3"/>
  <c r="I44" i="3"/>
  <c r="J44" i="3"/>
  <c r="K44" i="3"/>
  <c r="I45" i="3"/>
  <c r="J45" i="3"/>
  <c r="K45" i="3"/>
  <c r="I82" i="3"/>
  <c r="J82" i="3"/>
  <c r="K82" i="3"/>
  <c r="L82" i="3"/>
  <c r="I83" i="3"/>
  <c r="J83" i="3"/>
  <c r="K83" i="3"/>
  <c r="L83" i="3"/>
  <c r="I106" i="3"/>
  <c r="K106" i="3"/>
  <c r="L106" i="3"/>
  <c r="I230" i="3"/>
  <c r="I257" i="3"/>
  <c r="G137" i="3" l="1"/>
  <c r="H137" i="3"/>
  <c r="O137" i="3" l="1"/>
  <c r="F137" i="3"/>
  <c r="I71" i="3" l="1"/>
  <c r="K73" i="3"/>
  <c r="K74" i="3"/>
  <c r="K75" i="3"/>
  <c r="K88" i="3"/>
  <c r="K89" i="3"/>
  <c r="K91" i="3"/>
  <c r="K92" i="3"/>
  <c r="K93" i="3"/>
  <c r="K94" i="3"/>
  <c r="I88" i="3"/>
  <c r="I89" i="3"/>
  <c r="I91" i="3"/>
  <c r="I92" i="3"/>
  <c r="I93" i="3"/>
  <c r="I94" i="3"/>
  <c r="K100" i="3"/>
  <c r="K101" i="3"/>
  <c r="K103" i="3"/>
  <c r="I100" i="3"/>
  <c r="I101" i="3"/>
  <c r="I103" i="3"/>
  <c r="L139" i="3"/>
  <c r="L138" i="3"/>
  <c r="L137" i="3"/>
  <c r="L136" i="3"/>
  <c r="L135" i="3"/>
  <c r="L134" i="3"/>
  <c r="L133" i="3"/>
  <c r="L132" i="3"/>
  <c r="L128" i="3"/>
  <c r="L127" i="3"/>
  <c r="L125" i="3"/>
  <c r="K128" i="3"/>
  <c r="K127" i="3"/>
  <c r="K120" i="3"/>
  <c r="K119" i="3"/>
  <c r="K118" i="3"/>
  <c r="K116" i="3"/>
  <c r="K115" i="3"/>
  <c r="K114" i="3"/>
  <c r="K112" i="3"/>
  <c r="L120" i="3"/>
  <c r="L119" i="3"/>
  <c r="L118" i="3"/>
  <c r="L112" i="3"/>
  <c r="L111" i="3"/>
  <c r="L104" i="3"/>
  <c r="L103" i="3"/>
  <c r="L101" i="3"/>
  <c r="L100" i="3"/>
  <c r="L96" i="3"/>
  <c r="L94" i="3"/>
  <c r="I73" i="3"/>
  <c r="I74" i="3"/>
  <c r="I75" i="3"/>
  <c r="L75" i="3"/>
  <c r="L74" i="3"/>
  <c r="L47" i="3"/>
  <c r="L19" i="3"/>
  <c r="L18" i="3"/>
  <c r="L17" i="3"/>
  <c r="L7" i="3"/>
  <c r="I256" i="3"/>
  <c r="I255" i="3"/>
  <c r="I253" i="3"/>
  <c r="I252" i="3"/>
  <c r="I236" i="3"/>
  <c r="I235" i="3"/>
  <c r="I234" i="3"/>
  <c r="I211" i="3"/>
  <c r="I200" i="3"/>
  <c r="I199" i="3"/>
  <c r="I197" i="3"/>
  <c r="I194" i="3"/>
  <c r="I193" i="3"/>
  <c r="I188" i="3"/>
  <c r="I187" i="3"/>
  <c r="I186" i="3"/>
  <c r="I185" i="3"/>
  <c r="I128" i="3"/>
  <c r="I127" i="3"/>
  <c r="I120" i="3"/>
  <c r="I119" i="3"/>
  <c r="I118" i="3"/>
  <c r="I116" i="3"/>
  <c r="I115" i="3"/>
  <c r="I114" i="3"/>
  <c r="I112" i="3"/>
  <c r="I111" i="3"/>
  <c r="K7" i="3"/>
  <c r="I7" i="3"/>
  <c r="H123" i="3"/>
  <c r="N123" i="3" l="1"/>
  <c r="O123" i="3"/>
  <c r="K208" i="3"/>
  <c r="I210" i="3"/>
  <c r="K210" i="3"/>
  <c r="I207" i="3" l="1"/>
  <c r="K207" i="3"/>
  <c r="G123" i="3"/>
  <c r="J71" i="3" l="1"/>
  <c r="K71" i="3"/>
  <c r="L71" i="3"/>
  <c r="F123" i="3"/>
  <c r="F254" i="3" l="1"/>
  <c r="G254" i="3"/>
  <c r="H254" i="3"/>
  <c r="N254" i="3" s="1"/>
  <c r="E254" i="3"/>
  <c r="F251" i="3"/>
  <c r="G251" i="3"/>
  <c r="H251" i="3"/>
  <c r="E251" i="3"/>
  <c r="F240" i="3"/>
  <c r="G240" i="3"/>
  <c r="H240" i="3"/>
  <c r="O240" i="3" s="1"/>
  <c r="E240" i="3"/>
  <c r="F237" i="3"/>
  <c r="G237" i="3"/>
  <c r="H237" i="3"/>
  <c r="E237" i="3"/>
  <c r="F233" i="3"/>
  <c r="F227" i="3" s="1"/>
  <c r="G233" i="3"/>
  <c r="G227" i="3" s="1"/>
  <c r="H233" i="3"/>
  <c r="E233" i="3"/>
  <c r="E227" i="3" s="1"/>
  <c r="F224" i="3"/>
  <c r="G224" i="3"/>
  <c r="H224" i="3"/>
  <c r="F215" i="3"/>
  <c r="G215" i="3"/>
  <c r="G213" i="3" s="1"/>
  <c r="H215" i="3"/>
  <c r="E215" i="3"/>
  <c r="E213" i="3" s="1"/>
  <c r="E207" i="3"/>
  <c r="E195" i="3" s="1"/>
  <c r="F195" i="3"/>
  <c r="G195" i="3"/>
  <c r="H195" i="3"/>
  <c r="F184" i="3"/>
  <c r="F182" i="3" s="1"/>
  <c r="G184" i="3"/>
  <c r="G182" i="3" s="1"/>
  <c r="H184" i="3"/>
  <c r="O184" i="3" s="1"/>
  <c r="E184" i="3"/>
  <c r="E182" i="3" s="1"/>
  <c r="F175" i="3"/>
  <c r="G175" i="3"/>
  <c r="H175" i="3"/>
  <c r="E175" i="3"/>
  <c r="F167" i="3"/>
  <c r="G167" i="3"/>
  <c r="H167" i="3"/>
  <c r="E167" i="3"/>
  <c r="F161" i="3"/>
  <c r="G161" i="3"/>
  <c r="H161" i="3"/>
  <c r="O161" i="3" s="1"/>
  <c r="E161" i="3"/>
  <c r="E158" i="3"/>
  <c r="F155" i="3"/>
  <c r="G155" i="3"/>
  <c r="H155" i="3"/>
  <c r="O175" i="3" l="1"/>
  <c r="O224" i="3"/>
  <c r="N224" i="3"/>
  <c r="N155" i="3"/>
  <c r="O155" i="3"/>
  <c r="H213" i="3"/>
  <c r="O215" i="3"/>
  <c r="N215" i="3"/>
  <c r="O254" i="3"/>
  <c r="O167" i="3"/>
  <c r="N195" i="3"/>
  <c r="O195" i="3"/>
  <c r="N251" i="3"/>
  <c r="O251" i="3"/>
  <c r="O237" i="3"/>
  <c r="N237" i="3"/>
  <c r="N233" i="3"/>
  <c r="O233" i="3"/>
  <c r="H182" i="3"/>
  <c r="N184" i="3"/>
  <c r="I224" i="3"/>
  <c r="I215" i="3"/>
  <c r="F213" i="3"/>
  <c r="I251" i="3"/>
  <c r="I254" i="3"/>
  <c r="H227" i="3"/>
  <c r="I233" i="3"/>
  <c r="I198" i="3"/>
  <c r="I184" i="3"/>
  <c r="G152" i="3"/>
  <c r="G260" i="3" s="1"/>
  <c r="N213" i="3" l="1"/>
  <c r="O213" i="3"/>
  <c r="N182" i="3"/>
  <c r="O182" i="3"/>
  <c r="O227" i="3"/>
  <c r="E137" i="3"/>
  <c r="F131" i="3"/>
  <c r="G131" i="3"/>
  <c r="H131" i="3"/>
  <c r="O131" i="3" s="1"/>
  <c r="E131" i="3"/>
  <c r="F126" i="3"/>
  <c r="G126" i="3"/>
  <c r="H126" i="3"/>
  <c r="E126" i="3"/>
  <c r="E123" i="3"/>
  <c r="F113" i="3"/>
  <c r="G113" i="3"/>
  <c r="H113" i="3"/>
  <c r="O113" i="3" s="1"/>
  <c r="E113" i="3"/>
  <c r="F117" i="3"/>
  <c r="G117" i="3"/>
  <c r="H117" i="3"/>
  <c r="E117" i="3"/>
  <c r="F102" i="3"/>
  <c r="G102" i="3"/>
  <c r="H102" i="3"/>
  <c r="E102" i="3"/>
  <c r="F99" i="3"/>
  <c r="G99" i="3"/>
  <c r="H99" i="3"/>
  <c r="E99" i="3"/>
  <c r="F90" i="3"/>
  <c r="F79" i="3" s="1"/>
  <c r="G90" i="3"/>
  <c r="H90" i="3"/>
  <c r="E90" i="3"/>
  <c r="E79" i="3" s="1"/>
  <c r="F72" i="3"/>
  <c r="G72" i="3"/>
  <c r="H72" i="3"/>
  <c r="E72" i="3"/>
  <c r="F64" i="3"/>
  <c r="G64" i="3"/>
  <c r="H64" i="3"/>
  <c r="E64" i="3"/>
  <c r="E54" i="3"/>
  <c r="F48" i="3"/>
  <c r="G48" i="3"/>
  <c r="H48" i="3"/>
  <c r="E48" i="3"/>
  <c r="E39" i="3"/>
  <c r="F97" i="3" l="1"/>
  <c r="N117" i="3"/>
  <c r="O117" i="3"/>
  <c r="N48" i="3"/>
  <c r="O48" i="3"/>
  <c r="O72" i="3"/>
  <c r="N102" i="3"/>
  <c r="O102" i="3"/>
  <c r="E97" i="3"/>
  <c r="N126" i="3"/>
  <c r="O126" i="3"/>
  <c r="H79" i="3"/>
  <c r="O90" i="3"/>
  <c r="N64" i="3"/>
  <c r="O64" i="3"/>
  <c r="O99" i="3"/>
  <c r="I131" i="3"/>
  <c r="N131" i="3"/>
  <c r="L113" i="3"/>
  <c r="K90" i="3"/>
  <c r="G79" i="3"/>
  <c r="H97" i="3"/>
  <c r="H142" i="3" s="1"/>
  <c r="G97" i="3"/>
  <c r="I113" i="3"/>
  <c r="I126" i="3"/>
  <c r="I90" i="3"/>
  <c r="I117" i="3"/>
  <c r="I102" i="3"/>
  <c r="L131" i="3"/>
  <c r="K131" i="3"/>
  <c r="L126" i="3"/>
  <c r="K126" i="3"/>
  <c r="K117" i="3"/>
  <c r="L117" i="3"/>
  <c r="K113" i="3"/>
  <c r="L102" i="3"/>
  <c r="K102" i="3"/>
  <c r="K99" i="3"/>
  <c r="L99" i="3"/>
  <c r="I99" i="3"/>
  <c r="H109" i="3"/>
  <c r="F109" i="3"/>
  <c r="E109" i="3"/>
  <c r="G109" i="3"/>
  <c r="E27" i="3"/>
  <c r="O79" i="3" l="1"/>
  <c r="N97" i="3"/>
  <c r="O97" i="3"/>
  <c r="N109" i="3"/>
  <c r="O109" i="3"/>
  <c r="L97" i="3"/>
  <c r="F16" i="3"/>
  <c r="G16" i="3"/>
  <c r="H16" i="3"/>
  <c r="E16" i="3"/>
  <c r="F12" i="3"/>
  <c r="G12" i="3"/>
  <c r="H12" i="3"/>
  <c r="E12" i="3"/>
  <c r="N16" i="3" l="1"/>
  <c r="O16" i="3"/>
  <c r="N12" i="3"/>
  <c r="O12" i="3"/>
  <c r="L16" i="3"/>
  <c r="H158" i="3"/>
  <c r="N158" i="3" l="1"/>
  <c r="O158" i="3"/>
  <c r="I150" i="3"/>
  <c r="K269" i="3" l="1"/>
  <c r="L268" i="3"/>
  <c r="K268" i="3"/>
  <c r="I268" i="3"/>
  <c r="K266" i="3"/>
  <c r="I266" i="3"/>
  <c r="L265" i="3"/>
  <c r="K265" i="3"/>
  <c r="I265" i="3"/>
  <c r="K264" i="3"/>
  <c r="K263" i="3"/>
  <c r="K262" i="3"/>
  <c r="I262" i="3"/>
  <c r="K259" i="3"/>
  <c r="K258" i="3"/>
  <c r="I258" i="3"/>
  <c r="K250" i="3"/>
  <c r="I250" i="3"/>
  <c r="K249" i="3"/>
  <c r="I249" i="3"/>
  <c r="K248" i="3"/>
  <c r="I248" i="3"/>
  <c r="K247" i="3"/>
  <c r="I247" i="3"/>
  <c r="I244" i="3"/>
  <c r="I243" i="3"/>
  <c r="K242" i="3"/>
  <c r="K241" i="3"/>
  <c r="I241" i="3"/>
  <c r="K240" i="3"/>
  <c r="I240" i="3"/>
  <c r="K239" i="3"/>
  <c r="I239" i="3"/>
  <c r="K238" i="3"/>
  <c r="I238" i="3"/>
  <c r="K237" i="3"/>
  <c r="I237" i="3"/>
  <c r="K232" i="3"/>
  <c r="I232" i="3"/>
  <c r="K231" i="3"/>
  <c r="I231" i="3"/>
  <c r="K229" i="3"/>
  <c r="I229" i="3"/>
  <c r="K228" i="3"/>
  <c r="I228" i="3"/>
  <c r="K226" i="3"/>
  <c r="K224" i="3"/>
  <c r="K216" i="3"/>
  <c r="K215" i="3"/>
  <c r="K214" i="3"/>
  <c r="K213" i="3"/>
  <c r="I213" i="3"/>
  <c r="K206" i="3"/>
  <c r="I206" i="3"/>
  <c r="K205" i="3"/>
  <c r="I205" i="3"/>
  <c r="K204" i="3"/>
  <c r="K203" i="3"/>
  <c r="I203" i="3"/>
  <c r="K201" i="3"/>
  <c r="I201" i="3"/>
  <c r="K196" i="3"/>
  <c r="I196" i="3"/>
  <c r="K193" i="3"/>
  <c r="K189" i="3"/>
  <c r="K187" i="3"/>
  <c r="K183" i="3"/>
  <c r="I183" i="3"/>
  <c r="K182" i="3"/>
  <c r="I182" i="3"/>
  <c r="K181" i="3"/>
  <c r="I181" i="3"/>
  <c r="K180" i="3"/>
  <c r="I180" i="3"/>
  <c r="K179" i="3"/>
  <c r="I179" i="3"/>
  <c r="K178" i="3"/>
  <c r="I178" i="3"/>
  <c r="K177" i="3"/>
  <c r="I177" i="3"/>
  <c r="K175" i="3"/>
  <c r="I175" i="3"/>
  <c r="K169" i="3"/>
  <c r="I169" i="3"/>
  <c r="K167" i="3"/>
  <c r="K166" i="3"/>
  <c r="I166" i="3"/>
  <c r="K165" i="3"/>
  <c r="I165" i="3"/>
  <c r="H164" i="3"/>
  <c r="O164" i="3" s="1"/>
  <c r="K164" i="3"/>
  <c r="F164" i="3"/>
  <c r="E164" i="3"/>
  <c r="E152" i="3" s="1"/>
  <c r="E260" i="3" s="1"/>
  <c r="K163" i="3"/>
  <c r="I163" i="3"/>
  <c r="K162" i="3"/>
  <c r="I162" i="3"/>
  <c r="K160" i="3"/>
  <c r="I160" i="3"/>
  <c r="K159" i="3"/>
  <c r="I159" i="3"/>
  <c r="K158" i="3"/>
  <c r="F158" i="3"/>
  <c r="K157" i="3"/>
  <c r="I157" i="3"/>
  <c r="K156" i="3"/>
  <c r="I156" i="3"/>
  <c r="K154" i="3"/>
  <c r="I154" i="3"/>
  <c r="K153" i="3"/>
  <c r="I153" i="3"/>
  <c r="K151" i="3"/>
  <c r="I151" i="3"/>
  <c r="K150" i="3"/>
  <c r="K149" i="3"/>
  <c r="I149" i="3"/>
  <c r="K148" i="3"/>
  <c r="I148" i="3"/>
  <c r="L147" i="3"/>
  <c r="K147" i="3"/>
  <c r="I147" i="3"/>
  <c r="L146" i="3"/>
  <c r="K146" i="3"/>
  <c r="I146" i="3"/>
  <c r="L145" i="3"/>
  <c r="K145" i="3"/>
  <c r="J145" i="3"/>
  <c r="I145" i="3"/>
  <c r="H144" i="3"/>
  <c r="G144" i="3"/>
  <c r="K144" i="3" s="1"/>
  <c r="F144" i="3"/>
  <c r="I144" i="3" s="1"/>
  <c r="E144" i="3"/>
  <c r="L143" i="3"/>
  <c r="K143" i="3"/>
  <c r="I143" i="3"/>
  <c r="L141" i="3"/>
  <c r="K141" i="3"/>
  <c r="I141" i="3"/>
  <c r="L140" i="3"/>
  <c r="K140" i="3"/>
  <c r="J140" i="3"/>
  <c r="I140" i="3"/>
  <c r="K139" i="3"/>
  <c r="J139" i="3"/>
  <c r="I139" i="3"/>
  <c r="K138" i="3"/>
  <c r="J138" i="3"/>
  <c r="I138" i="3"/>
  <c r="K137" i="3"/>
  <c r="J137" i="3"/>
  <c r="I137" i="3"/>
  <c r="K136" i="3"/>
  <c r="J136" i="3"/>
  <c r="I136" i="3"/>
  <c r="K135" i="3"/>
  <c r="J135" i="3"/>
  <c r="I135" i="3"/>
  <c r="K134" i="3"/>
  <c r="J134" i="3"/>
  <c r="I134" i="3"/>
  <c r="K133" i="3"/>
  <c r="J133" i="3"/>
  <c r="I133" i="3"/>
  <c r="K125" i="3"/>
  <c r="I125" i="3"/>
  <c r="L124" i="3"/>
  <c r="K124" i="3"/>
  <c r="I124" i="3"/>
  <c r="I123" i="3"/>
  <c r="L122" i="3"/>
  <c r="K122" i="3"/>
  <c r="J122" i="3"/>
  <c r="I122" i="3"/>
  <c r="L121" i="3"/>
  <c r="K121" i="3"/>
  <c r="J121" i="3"/>
  <c r="L110" i="3"/>
  <c r="K110" i="3"/>
  <c r="J110" i="3"/>
  <c r="I110" i="3"/>
  <c r="L109" i="3"/>
  <c r="K109" i="3"/>
  <c r="J109" i="3"/>
  <c r="I109" i="3"/>
  <c r="L108" i="3"/>
  <c r="K108" i="3"/>
  <c r="J108" i="3"/>
  <c r="I108" i="3"/>
  <c r="L107" i="3"/>
  <c r="K107" i="3"/>
  <c r="J107" i="3"/>
  <c r="I107" i="3"/>
  <c r="K104" i="3"/>
  <c r="I104" i="3"/>
  <c r="L98" i="3"/>
  <c r="K98" i="3"/>
  <c r="I98" i="3"/>
  <c r="I97" i="3"/>
  <c r="K96" i="3"/>
  <c r="J96" i="3"/>
  <c r="I96" i="3"/>
  <c r="J91" i="3"/>
  <c r="L90" i="3"/>
  <c r="J90" i="3"/>
  <c r="L89" i="3"/>
  <c r="J89" i="3"/>
  <c r="L88" i="3"/>
  <c r="J88" i="3"/>
  <c r="L87" i="3"/>
  <c r="K87" i="3"/>
  <c r="J87" i="3"/>
  <c r="I87" i="3"/>
  <c r="L81" i="3"/>
  <c r="K81" i="3"/>
  <c r="J81" i="3"/>
  <c r="I81" i="3"/>
  <c r="L80" i="3"/>
  <c r="K80" i="3"/>
  <c r="I80" i="3"/>
  <c r="I79" i="3"/>
  <c r="L78" i="3"/>
  <c r="K78" i="3"/>
  <c r="J78" i="3"/>
  <c r="I78" i="3"/>
  <c r="L77" i="3"/>
  <c r="K77" i="3"/>
  <c r="J77" i="3"/>
  <c r="I77" i="3"/>
  <c r="L76" i="3"/>
  <c r="K76" i="3"/>
  <c r="J76" i="3"/>
  <c r="I76" i="3"/>
  <c r="L72" i="3"/>
  <c r="K72" i="3"/>
  <c r="J72" i="3"/>
  <c r="I72" i="3"/>
  <c r="L70" i="3"/>
  <c r="K70" i="3"/>
  <c r="J70" i="3"/>
  <c r="I70" i="3"/>
  <c r="L69" i="3"/>
  <c r="K69" i="3"/>
  <c r="J69" i="3"/>
  <c r="I69" i="3"/>
  <c r="H68" i="3"/>
  <c r="G68" i="3"/>
  <c r="F68" i="3"/>
  <c r="E68" i="3"/>
  <c r="L67" i="3"/>
  <c r="K67" i="3"/>
  <c r="J67" i="3"/>
  <c r="I67" i="3"/>
  <c r="L66" i="3"/>
  <c r="K66" i="3"/>
  <c r="J66" i="3"/>
  <c r="I66" i="3"/>
  <c r="L64" i="3"/>
  <c r="K64" i="3"/>
  <c r="J64" i="3"/>
  <c r="I64" i="3"/>
  <c r="I63" i="3"/>
  <c r="L62" i="3"/>
  <c r="K62" i="3"/>
  <c r="J62" i="3"/>
  <c r="I62" i="3"/>
  <c r="L61" i="3"/>
  <c r="K61" i="3"/>
  <c r="J61" i="3"/>
  <c r="I61" i="3"/>
  <c r="L60" i="3"/>
  <c r="K60" i="3"/>
  <c r="J60" i="3"/>
  <c r="I60" i="3"/>
  <c r="L59" i="3"/>
  <c r="K59" i="3"/>
  <c r="J59" i="3"/>
  <c r="I59" i="3"/>
  <c r="H58" i="3"/>
  <c r="G58" i="3"/>
  <c r="F58" i="3"/>
  <c r="E58" i="3"/>
  <c r="L57" i="3"/>
  <c r="K57" i="3"/>
  <c r="J57" i="3"/>
  <c r="I57" i="3"/>
  <c r="L56" i="3"/>
  <c r="K56" i="3"/>
  <c r="J56" i="3"/>
  <c r="I56" i="3"/>
  <c r="L55" i="3"/>
  <c r="K55" i="3"/>
  <c r="J55" i="3"/>
  <c r="I55" i="3"/>
  <c r="H54" i="3"/>
  <c r="G54" i="3"/>
  <c r="F54" i="3"/>
  <c r="L53" i="3"/>
  <c r="K53" i="3"/>
  <c r="J53" i="3"/>
  <c r="I53" i="3"/>
  <c r="L52" i="3"/>
  <c r="K52" i="3"/>
  <c r="J52" i="3"/>
  <c r="I52" i="3"/>
  <c r="H51" i="3"/>
  <c r="O51" i="3" s="1"/>
  <c r="G51" i="3"/>
  <c r="F51" i="3"/>
  <c r="E51" i="3"/>
  <c r="L50" i="3"/>
  <c r="K50" i="3"/>
  <c r="J50" i="3"/>
  <c r="I50" i="3"/>
  <c r="L49" i="3"/>
  <c r="K49" i="3"/>
  <c r="J49" i="3"/>
  <c r="I49" i="3"/>
  <c r="I48" i="3"/>
  <c r="K47" i="3"/>
  <c r="J47" i="3"/>
  <c r="I47" i="3"/>
  <c r="L39" i="3"/>
  <c r="K39" i="3"/>
  <c r="J39" i="3"/>
  <c r="I39" i="3"/>
  <c r="L38" i="3"/>
  <c r="K38" i="3"/>
  <c r="J38" i="3"/>
  <c r="I38" i="3"/>
  <c r="L35" i="3"/>
  <c r="K35" i="3"/>
  <c r="J35" i="3"/>
  <c r="I35" i="3"/>
  <c r="L34" i="3"/>
  <c r="K34" i="3"/>
  <c r="J34" i="3"/>
  <c r="I34" i="3"/>
  <c r="L33" i="3"/>
  <c r="K33" i="3"/>
  <c r="J33" i="3"/>
  <c r="I33" i="3"/>
  <c r="L32" i="3"/>
  <c r="K32" i="3"/>
  <c r="J32" i="3"/>
  <c r="I32" i="3"/>
  <c r="L31" i="3"/>
  <c r="K31" i="3"/>
  <c r="J31" i="3"/>
  <c r="I31" i="3"/>
  <c r="L30" i="3"/>
  <c r="K30" i="3"/>
  <c r="J30" i="3"/>
  <c r="I30" i="3"/>
  <c r="L29" i="3"/>
  <c r="K29" i="3"/>
  <c r="J29" i="3"/>
  <c r="I29" i="3"/>
  <c r="L26" i="3"/>
  <c r="K26" i="3"/>
  <c r="J26" i="3"/>
  <c r="I26"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F10" i="3" l="1"/>
  <c r="F142" i="3" s="1"/>
  <c r="O144" i="3"/>
  <c r="N144" i="3"/>
  <c r="O263" i="3"/>
  <c r="N54" i="3"/>
  <c r="O54" i="3"/>
  <c r="G10" i="3"/>
  <c r="G142" i="3" s="1"/>
  <c r="N68" i="3"/>
  <c r="O68" i="3"/>
  <c r="N20" i="3"/>
  <c r="O20" i="3"/>
  <c r="N58" i="3"/>
  <c r="O58" i="3"/>
  <c r="H10" i="3"/>
  <c r="I68" i="3"/>
  <c r="I51" i="3"/>
  <c r="I58" i="3"/>
  <c r="I54" i="3"/>
  <c r="H152" i="3"/>
  <c r="F152" i="3"/>
  <c r="F260" i="3" s="1"/>
  <c r="I204" i="3"/>
  <c r="I195" i="3"/>
  <c r="I158" i="3"/>
  <c r="E10" i="3"/>
  <c r="E142" i="3" s="1"/>
  <c r="I20" i="3"/>
  <c r="E261" i="3"/>
  <c r="I16" i="3"/>
  <c r="L68" i="3"/>
  <c r="K68" i="3"/>
  <c r="K48" i="3"/>
  <c r="I12" i="3"/>
  <c r="I227" i="3"/>
  <c r="I167" i="3"/>
  <c r="I161" i="3"/>
  <c r="I155" i="3"/>
  <c r="K123" i="3"/>
  <c r="K97" i="3"/>
  <c r="K79" i="3"/>
  <c r="K63" i="3"/>
  <c r="K58" i="3"/>
  <c r="K54" i="3"/>
  <c r="K51" i="3"/>
  <c r="I27" i="3"/>
  <c r="K27" i="3"/>
  <c r="K20" i="3"/>
  <c r="K16" i="3"/>
  <c r="L58" i="3"/>
  <c r="L51" i="3"/>
  <c r="L27" i="3"/>
  <c r="L12" i="3"/>
  <c r="I164" i="3"/>
  <c r="K12" i="3"/>
  <c r="J20" i="3"/>
  <c r="L20" i="3"/>
  <c r="G261" i="3"/>
  <c r="J12" i="3"/>
  <c r="J16" i="3"/>
  <c r="J48" i="3"/>
  <c r="L48" i="3"/>
  <c r="J54" i="3"/>
  <c r="L54" i="3"/>
  <c r="J63" i="3"/>
  <c r="L63" i="3"/>
  <c r="J79" i="3"/>
  <c r="L79" i="3"/>
  <c r="J97" i="3"/>
  <c r="J123" i="3"/>
  <c r="L123" i="3"/>
  <c r="J144" i="3"/>
  <c r="L144" i="3"/>
  <c r="K152" i="3"/>
  <c r="K155" i="3"/>
  <c r="K161" i="3"/>
  <c r="K195" i="3"/>
  <c r="K227" i="3"/>
  <c r="J51" i="3"/>
  <c r="J58" i="3"/>
  <c r="J68" i="3"/>
  <c r="O152" i="3" l="1"/>
  <c r="N10" i="3"/>
  <c r="O10" i="3"/>
  <c r="O142" i="3"/>
  <c r="K260" i="3"/>
  <c r="H260" i="3"/>
  <c r="F261" i="3"/>
  <c r="E269" i="3"/>
  <c r="E270" i="3"/>
  <c r="I152" i="3"/>
  <c r="K10" i="3"/>
  <c r="J10" i="3"/>
  <c r="L10" i="3"/>
  <c r="I10" i="3"/>
  <c r="N142" i="3" l="1"/>
  <c r="N260" i="3"/>
  <c r="O260" i="3"/>
  <c r="L142" i="3"/>
  <c r="K142" i="3"/>
  <c r="J142" i="3"/>
  <c r="I260" i="3"/>
  <c r="F269" i="3"/>
  <c r="H269" i="3"/>
  <c r="I142" i="3"/>
  <c r="F270" i="3"/>
  <c r="H261" i="3"/>
  <c r="N261" i="3" l="1"/>
  <c r="O261" i="3"/>
  <c r="N269" i="3"/>
  <c r="O269" i="3"/>
  <c r="H270" i="3"/>
  <c r="I269" i="3"/>
  <c r="I261" i="3"/>
  <c r="N270" i="3" l="1"/>
  <c r="O270" i="3"/>
  <c r="I270" i="3"/>
</calcChain>
</file>

<file path=xl/sharedStrings.xml><?xml version="1.0" encoding="utf-8"?>
<sst xmlns="http://schemas.openxmlformats.org/spreadsheetml/2006/main" count="598" uniqueCount="410">
  <si>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</si>
  <si>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</si>
  <si>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</si>
  <si>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</si>
  <si>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</si>
  <si>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</si>
  <si>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</si>
  <si>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</si>
  <si>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</si>
  <si>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</si>
  <si>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</si>
  <si>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</si>
  <si>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</si>
  <si>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</si>
  <si>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</si>
  <si>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</si>
  <si>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</si>
  <si>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</si>
  <si>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</si>
  <si>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</si>
  <si>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</si>
  <si>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</si>
  <si>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</si>
  <si>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</si>
  <si>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</si>
  <si>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</si>
  <si>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</si>
  <si>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</si>
  <si>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</si>
  <si>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 xml:space="preserve"> Інші субвенції</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</si>
  <si>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</si>
  <si>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</si>
  <si>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</si>
  <si>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</si>
  <si>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</si>
  <si>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</si>
  <si>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</si>
  <si>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</si>
  <si>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</si>
  <si>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</si>
  <si>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</si>
  <si>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</si>
  <si>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</si>
  <si>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</si>
  <si>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</si>
  <si>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</si>
  <si>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</si>
  <si>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</si>
  <si>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</si>
  <si>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</si>
  <si>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</si>
  <si>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</si>
  <si>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</si>
  <si>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</si>
  <si>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</si>
  <si>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</si>
  <si>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</si>
  <si>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</si>
  <si>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</si>
  <si>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</si>
  <si>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</si>
  <si>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</si>
  <si>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</si>
  <si>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</si>
  <si>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</si>
  <si>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</si>
  <si>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</si>
  <si>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</si>
  <si>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</si>
  <si>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</si>
  <si>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</si>
  <si>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</si>
  <si>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</si>
  <si>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</si>
  <si>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</si>
  <si>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</si>
  <si>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</si>
  <si>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</si>
  <si>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</si>
  <si>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</si>
  <si>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</si>
  <si>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</si>
  <si>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</si>
  <si>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</si>
  <si>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</si>
  <si>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</si>
  <si>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</si>
  <si>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</si>
  <si>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</si>
  <si>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</si>
  <si>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</si>
  <si>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</si>
  <si>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</si>
  <si>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</si>
  <si>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</si>
  <si>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</si>
  <si>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</si>
  <si>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</si>
  <si>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</si>
  <si>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</si>
  <si>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</si>
  <si>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</si>
  <si>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</si>
  <si>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</si>
  <si>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</si>
  <si>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</si>
  <si>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</si>
  <si>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</si>
  <si>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</si>
  <si>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</si>
  <si>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</si>
  <si>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</si>
  <si>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</si>
  <si>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</si>
  <si>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</si>
  <si>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</si>
  <si>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</si>
  <si>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</si>
  <si>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</si>
  <si>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</si>
  <si>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</si>
  <si>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</si>
  <si>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</si>
  <si>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</si>
  <si>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</si>
  <si>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</si>
  <si>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</si>
  <si>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</si>
  <si>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</si>
  <si>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</si>
  <si>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</si>
  <si>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</si>
  <si>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</si>
  <si>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</si>
  <si>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</si>
  <si>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</si>
  <si>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</si>
  <si>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</si>
  <si>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</si>
  <si>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</si>
  <si>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</si>
  <si>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</si>
  <si>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</si>
  <si>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</si>
  <si>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</si>
  <si>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</si>
  <si>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</si>
  <si>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</si>
  <si>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</si>
  <si>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</si>
  <si>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</si>
  <si>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</si>
  <si>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</si>
  <si>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</si>
  <si>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</si>
  <si>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</si>
  <si>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</si>
  <si>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</si>
  <si>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</si>
  <si>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</si>
  <si>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</si>
  <si>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</si>
  <si>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</si>
  <si>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</si>
  <si>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</si>
  <si>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</si>
  <si>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</si>
  <si>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</si>
  <si>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</si>
  <si>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</si>
  <si>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</si>
  <si>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</si>
  <si>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</si>
  <si>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</si>
  <si>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</si>
  <si>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</si>
  <si>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</si>
  <si>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</si>
  <si>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</si>
  <si>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</si>
  <si>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</si>
  <si>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</si>
  <si>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</si>
  <si>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</si>
  <si>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</si>
  <si>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</si>
  <si>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</si>
  <si>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</si>
  <si>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</si>
  <si>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</si>
  <si>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</si>
  <si>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</si>
  <si>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</si>
  <si>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</si>
  <si>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</si>
  <si>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</si>
  <si>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</si>
  <si>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</si>
  <si>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</si>
  <si>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</si>
  <si>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</si>
  <si>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</si>
  <si>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</si>
  <si>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</si>
  <si>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</si>
  <si>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</si>
  <si>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</si>
  <si>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</si>
  <si>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</si>
  <si>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</si>
  <si>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</si>
  <si>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</si>
  <si>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</si>
  <si>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</si>
  <si>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</si>
  <si>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</si>
  <si>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</si>
  <si>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</si>
  <si>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</si>
  <si>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</si>
  <si>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</si>
  <si>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</si>
  <si>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</si>
  <si>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</si>
  <si>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</si>
  <si>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</si>
  <si>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</si>
  <si>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</si>
  <si>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</si>
  <si>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</si>
  <si>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</si>
  <si>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</si>
  <si>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</si>
  <si>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</si>
  <si>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</si>
  <si>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</si>
  <si>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</si>
  <si>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</si>
  <si>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</si>
  <si>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</si>
  <si>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</si>
  <si>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</si>
  <si>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</si>
  <si>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оплату послуг із здійснення патронату над дитиною та виплата соціальної допомоги на утримання дитини в сім’ї патронатного вихователя</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</si>
  <si>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</si>
  <si>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</si>
  <si>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</si>
  <si>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</si>
  <si>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</si>
  <si>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</si>
  <si>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</si>
  <si>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</si>
  <si>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</si>
  <si>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</si>
  <si>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</si>
  <si>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</si>
  <si>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</si>
  <si>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</si>
  <si>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</si>
  <si>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</si>
  <si>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</si>
  <si>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</si>
  <si>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</si>
  <si>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</si>
  <si>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</si>
  <si>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</si>
  <si>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</si>
  <si>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</si>
  <si>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</si>
  <si>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</si>
  <si>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</si>
  <si>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</si>
  <si>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</si>
  <si>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</si>
  <si>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</si>
  <si>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</si>
  <si>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</si>
  <si>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</si>
  <si>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</si>
  <si>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</si>
  <si>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</si>
  <si>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</si>
  <si>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</si>
  <si>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</si>
  <si>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</si>
  <si>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</si>
  <si>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</si>
  <si>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</si>
  <si>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</si>
  <si>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</si>
  <si>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</si>
  <si>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</si>
  <si>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</si>
  <si>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</si>
  <si>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</si>
  <si>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</si>
  <si>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</si>
  <si>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</si>
  <si>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</si>
  <si>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</si>
  <si>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</si>
  <si>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</si>
  <si>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</si>
  <si>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</si>
  <si>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</si>
  <si>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</si>
  <si>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</si>
  <si>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</si>
  <si>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</si>
  <si>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</si>
  <si>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</si>
  <si>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</si>
  <si>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</si>
  <si>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</si>
  <si>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</si>
  <si>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</si>
  <si>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</si>
  <si>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</si>
  <si>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</si>
  <si>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</si>
  <si>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</si>
  <si>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</si>
  <si>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</si>
  <si>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</si>
  <si>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</si>
  <si>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</si>
  <si>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</si>
  <si>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</si>
  <si>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</si>
  <si>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</si>
  <si>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</si>
  <si>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</si>
  <si>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</si>
  <si>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</si>
  <si>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</si>
  <si>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</si>
  <si>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</si>
  <si>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</si>
  <si>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</si>
  <si>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</si>
  <si>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</si>
  <si>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</si>
  <si>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7363</t>
  </si>
  <si>
    <t>Виконання інвестиційних проектів в рамках здійснення заходів щодо соціально-економічного розвитку окремих територій</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</si>
  <si>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</si>
  <si>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</si>
  <si>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</si>
  <si>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</si>
  <si>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</si>
  <si>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</si>
  <si>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</si>
  <si>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</si>
  <si>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</si>
  <si>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</si>
  <si>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</si>
  <si>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</si>
  <si>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</si>
  <si>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</si>
  <si>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</si>
  <si>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</si>
  <si>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</si>
  <si>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</si>
  <si>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</si>
  <si>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</si>
  <si>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</si>
  <si>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</si>
  <si>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</si>
  <si>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</si>
  <si>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</si>
  <si>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</si>
  <si>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</si>
  <si>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</si>
  <si>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</si>
  <si>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</si>
  <si>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</si>
  <si>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</si>
  <si>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</si>
  <si>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</si>
  <si>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</si>
  <si>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</si>
  <si>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</si>
  <si>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</si>
  <si>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пільгових довгострокових кредитів молодим сім 'ям та одиноким молодим громадянам на будівництво/придбання житла</t>
  </si>
  <si>
    <t>Повернення пільгових довгострокових кредитів, наданих молодим сім'ям та одиноким молодим громадянам на будівництво/ придбання житла</t>
  </si>
  <si>
    <t>Надання Автономною Республікою Крим, обласною радою чи територіальною громадою міста, об'єднаною територіальною громадою коштів для забезпечення гарантійних зобов'язань за позичальників, що отримали кредити під місцеві гарантії</t>
  </si>
  <si>
    <t>більше в 392,9 раза</t>
  </si>
  <si>
    <t>більше в 3,7 раза</t>
  </si>
  <si>
    <t>на 1 місяць</t>
  </si>
  <si>
    <t xml:space="preserve"> на 1 місяць</t>
  </si>
  <si>
    <t>Відхилення від уточненого плану на  1 місяць</t>
  </si>
  <si>
    <t>Фактичне виконання за 1 місяць 2020р.</t>
  </si>
  <si>
    <t xml:space="preserve">% виконання  1  місяць 2021р. до 1 місяця 2020р. </t>
  </si>
  <si>
    <t xml:space="preserve">Відхилення 1 місяця 2021р. до 1 місяця 2020р. </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</si>
  <si>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</si>
  <si>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</si>
  <si>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</si>
  <si>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</si>
  <si>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</si>
  <si>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</si>
  <si>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</si>
  <si>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</si>
  <si>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більше в 17,9 раза</t>
  </si>
  <si>
    <t>більше в 43,7 раза</t>
  </si>
  <si>
    <t>більше в 3,3 раза</t>
  </si>
  <si>
    <t>більше в 17,2 раза</t>
  </si>
  <si>
    <t>більше в 7,9 раза</t>
  </si>
  <si>
    <t>більше в 6,3 раза</t>
  </si>
  <si>
    <t>Директор департаменту фінансів                                                         Наталія Луценко</t>
  </si>
  <si>
    <t>Інформація про виконання бюджету Вінницької міської територіальної громади по видатках  за січень 2021 року</t>
  </si>
  <si>
    <t xml:space="preserve">Вик. Шевчук Н.Б.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</si>
</sst>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00"/>
    <numFmt numFmtId="167" formatCode="#,##0.00000"/>
    <numFmt numFmtId="168" formatCode="0.00000"/>
    <numFmt numFmtId="169" formatCode="0.0000"/>
  </numFmts>
  <fonts count="32"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b/>
      <i/>
      <sz val="10"/>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b/>
      <sz val="6"/>
      <color theme="0"/>
      <name val="Times New Roman CYR"/>
      <charset val="204"/>
    </font>
    <font>
      <sz val="7"/>
      <color theme="0"/>
      <name val="Times New Roman CYR"/>
      <charset val="204"/>
    </font>
    <font>
      <sz val="6"/>
      <color theme="0"/>
      <name val="Times New Roman CYR"/>
      <charset val="204"/>
    </font>
    <font>
      <sz val="8"/>
      <color theme="1"/>
      <name val="Times New Roman CYR"/>
      <charset val="204"/>
    </font>
    <font>
      <b/>
      <sz val="8"/>
      <color theme="1"/>
      <name val="Times New Roman CYR"/>
      <charset val="204"/>
    </font>
    <font>
      <sz val="9"/>
      <name val="Times New Roman Cyr"/>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3" fillId="0" borderId="0"/>
  </cellStyleXfs>
  <cellXfs count="88">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6"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0"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7"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7"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6" fillId="0" borderId="3"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49" fontId="17" fillId="0" borderId="1" xfId="1" applyNumberFormat="1" applyFont="1" applyFill="1" applyBorder="1" applyAlignment="1">
      <alignment horizontal="center" vertical="center" shrinkToFit="1"/>
    </xf>
    <xf numFmtId="49" fontId="18"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vertical="top"/>
    </xf>
    <xf numFmtId="49" fontId="6" fillId="0" borderId="2"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165" fontId="19"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6" fontId="19"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vertical="center" wrapText="1"/>
    </xf>
    <xf numFmtId="164"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shrinkToFit="1"/>
    </xf>
    <xf numFmtId="165" fontId="20"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vertical="center" wrapText="1"/>
    </xf>
    <xf numFmtId="164" fontId="14" fillId="0" borderId="1" xfId="0" applyNumberFormat="1" applyFont="1" applyFill="1" applyBorder="1" applyAlignment="1">
      <alignment horizontal="justify" vertical="center" wrapText="1"/>
    </xf>
    <xf numFmtId="164" fontId="16" fillId="0" borderId="1" xfId="0" applyNumberFormat="1" applyFont="1" applyFill="1" applyBorder="1" applyAlignment="1">
      <alignment horizontal="justify" vertical="center" wrapText="1"/>
    </xf>
    <xf numFmtId="49" fontId="7" fillId="0" borderId="1" xfId="0" applyNumberFormat="1" applyFont="1" applyFill="1" applyBorder="1" applyAlignment="1">
      <alignment vertical="center" wrapText="1"/>
    </xf>
    <xf numFmtId="167"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19"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8" fillId="0" borderId="1" xfId="0" applyNumberFormat="1" applyFont="1" applyFill="1" applyBorder="1" applyAlignment="1">
      <alignment horizontal="left" vertical="center" wrapText="1"/>
    </xf>
    <xf numFmtId="164" fontId="9" fillId="0" borderId="1" xfId="0" applyNumberFormat="1" applyFont="1" applyFill="1" applyBorder="1" applyAlignment="1">
      <alignment horizontal="center" vertical="center" wrapText="1"/>
    </xf>
    <xf numFmtId="164" fontId="12" fillId="0" borderId="3" xfId="0" applyNumberFormat="1" applyFont="1" applyFill="1" applyBorder="1" applyAlignment="1">
      <alignment horizontal="justify" vertical="center" wrapText="1"/>
    </xf>
    <xf numFmtId="164" fontId="14" fillId="0" borderId="1" xfId="0" applyNumberFormat="1" applyFont="1" applyFill="1" applyBorder="1" applyAlignment="1">
      <alignment horizontal="left" vertical="top" wrapText="1"/>
    </xf>
    <xf numFmtId="164" fontId="5"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horizontal="center"/>
    </xf>
    <xf numFmtId="165" fontId="7"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0" fontId="1" fillId="0" borderId="1" xfId="0" applyFont="1" applyFill="1" applyBorder="1"/>
    <xf numFmtId="2" fontId="20" fillId="0" borderId="1" xfId="0" applyNumberFormat="1" applyFont="1" applyFill="1" applyBorder="1" applyAlignment="1">
      <alignment horizontal="center" vertical="center" wrapText="1"/>
    </xf>
    <xf numFmtId="169" fontId="20" fillId="0" borderId="1" xfId="0" applyNumberFormat="1" applyFont="1" applyFill="1" applyBorder="1" applyAlignment="1">
      <alignment horizontal="center" vertical="center" shrinkToFit="1"/>
    </xf>
    <xf numFmtId="166" fontId="22" fillId="0" borderId="1" xfId="0" applyNumberFormat="1" applyFont="1" applyFill="1" applyBorder="1" applyAlignment="1">
      <alignment horizontal="center" vertical="center" shrinkToFit="1"/>
    </xf>
    <xf numFmtId="164"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horizontal="justify" vertical="top" wrapText="1"/>
    </xf>
    <xf numFmtId="164" fontId="25" fillId="0" borderId="1" xfId="0" applyNumberFormat="1" applyFont="1" applyFill="1" applyBorder="1" applyAlignment="1">
      <alignment horizontal="center" vertical="center" shrinkToFit="1"/>
    </xf>
    <xf numFmtId="164" fontId="26"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64" fontId="28"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64" fontId="6"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horizontal="center" vertical="center" shrinkToFit="1"/>
    </xf>
    <xf numFmtId="164" fontId="29" fillId="0" borderId="1" xfId="0" applyNumberFormat="1" applyFont="1" applyFill="1" applyBorder="1" applyAlignment="1">
      <alignment horizontal="center" vertical="center" wrapText="1" shrinkToFit="1"/>
    </xf>
    <xf numFmtId="164" fontId="30" fillId="0" borderId="1" xfId="0" applyNumberFormat="1" applyFont="1" applyFill="1" applyBorder="1" applyAlignment="1">
      <alignment horizontal="center" vertical="center" wrapText="1" shrinkToFit="1"/>
    </xf>
    <xf numFmtId="49" fontId="11"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0" fontId="17" fillId="0" borderId="0" xfId="0" applyFont="1" applyFill="1"/>
    <xf numFmtId="164" fontId="17" fillId="0" borderId="3" xfId="0" applyNumberFormat="1" applyFont="1" applyFill="1" applyBorder="1" applyAlignment="1">
      <alignment horizontal="center" wrapText="1"/>
    </xf>
    <xf numFmtId="49" fontId="31" fillId="0" borderId="0" xfId="0" applyNumberFormat="1" applyFont="1" applyFill="1" applyAlignment="1">
      <alignment horizontal="left"/>
    </xf>
  </cellXfs>
  <cellStyles count="2">
    <cellStyle name="Звичайний 2" xfId="1"/>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4"/>
  <sheetViews>
    <sheetView showZeros="0" tabSelected="1" view="pageBreakPreview" zoomScale="80" zoomScaleNormal="70" zoomScaleSheetLayoutView="80" workbookViewId="0">
      <pane xSplit="4" ySplit="4" topLeftCell="E268" activePane="bottomRight" state="frozen"/>
      <selection pane="topRight" activeCell="C1" sqref="C1"/>
      <selection pane="bottomLeft" activeCell="A5" sqref="A5"/>
      <selection pane="bottomRight" activeCell="D279" sqref="D279"/>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1.42578125" style="2" customWidth="1"/>
    <col min="6" max="6" width="11.7109375" style="2" customWidth="1"/>
    <col min="7" max="7" width="11.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9.140625" style="2"/>
    <col min="14" max="14" width="10" style="2" bestFit="1" customWidth="1"/>
    <col min="15" max="16384" width="9.140625" style="2"/>
  </cols>
  <sheetData>
    <row r="1" spans="1:15" ht="30.75" customHeight="1" x14ac:dyDescent="0.2">
      <c r="A1" s="80" t="s">
        <v>408</v>
      </c>
      <c r="B1" s="80"/>
      <c r="C1" s="80"/>
      <c r="D1" s="80"/>
      <c r="E1" s="80"/>
      <c r="F1" s="80"/>
      <c r="G1" s="80"/>
      <c r="H1" s="80"/>
      <c r="I1" s="80"/>
      <c r="J1" s="80"/>
      <c r="K1" s="80"/>
      <c r="L1" s="80"/>
      <c r="M1" s="80"/>
      <c r="N1" s="80"/>
      <c r="O1" s="80"/>
    </row>
    <row r="2" spans="1:15" x14ac:dyDescent="0.2">
      <c r="O2" s="5" t="s">
        <v>17</v>
      </c>
    </row>
    <row r="3" spans="1:15" ht="24.75" customHeight="1" x14ac:dyDescent="0.2">
      <c r="A3" s="83" t="s">
        <v>121</v>
      </c>
      <c r="B3" s="83" t="s">
        <v>120</v>
      </c>
      <c r="C3" s="75"/>
      <c r="D3" s="84"/>
      <c r="E3" s="81" t="s">
        <v>30</v>
      </c>
      <c r="F3" s="81" t="s">
        <v>18</v>
      </c>
      <c r="G3" s="81"/>
      <c r="H3" s="81" t="s">
        <v>81</v>
      </c>
      <c r="I3" s="81" t="s">
        <v>0</v>
      </c>
      <c r="J3" s="81"/>
      <c r="K3" s="81"/>
      <c r="L3" s="81" t="s">
        <v>389</v>
      </c>
      <c r="M3" s="81" t="s">
        <v>390</v>
      </c>
      <c r="N3" s="81" t="s">
        <v>391</v>
      </c>
      <c r="O3" s="81" t="s">
        <v>392</v>
      </c>
    </row>
    <row r="4" spans="1:15" ht="46.5" customHeight="1" x14ac:dyDescent="0.2">
      <c r="A4" s="83"/>
      <c r="B4" s="83"/>
      <c r="C4" s="75"/>
      <c r="D4" s="84"/>
      <c r="E4" s="81"/>
      <c r="F4" s="74" t="s">
        <v>107</v>
      </c>
      <c r="G4" s="74" t="s">
        <v>387</v>
      </c>
      <c r="H4" s="82"/>
      <c r="I4" s="74" t="s">
        <v>96</v>
      </c>
      <c r="J4" s="74"/>
      <c r="K4" s="74" t="s">
        <v>388</v>
      </c>
      <c r="L4" s="82"/>
      <c r="M4" s="82"/>
      <c r="N4" s="82"/>
      <c r="O4" s="82"/>
    </row>
    <row r="5" spans="1:15" ht="15.75" x14ac:dyDescent="0.2">
      <c r="A5" s="75"/>
      <c r="B5" s="75"/>
      <c r="C5" s="75"/>
      <c r="D5" s="6" t="s">
        <v>57</v>
      </c>
      <c r="E5" s="9"/>
      <c r="F5" s="9"/>
      <c r="G5" s="9"/>
      <c r="H5" s="9"/>
      <c r="I5" s="10">
        <f t="shared" ref="I5:I20" si="0">IF(F5&gt;0,H5/F5*100,0)</f>
        <v>0</v>
      </c>
      <c r="J5" s="10"/>
      <c r="K5" s="11">
        <f t="shared" ref="K5:K20" si="1">IF(G5&gt;0,H5/G5*100,0)</f>
        <v>0</v>
      </c>
      <c r="L5" s="1">
        <f>H5-F5</f>
        <v>0</v>
      </c>
      <c r="M5" s="36"/>
      <c r="N5" s="36"/>
      <c r="O5" s="36"/>
    </row>
    <row r="6" spans="1:15" x14ac:dyDescent="0.2">
      <c r="A6" s="75"/>
      <c r="B6" s="75"/>
      <c r="C6" s="75"/>
      <c r="D6" s="7"/>
      <c r="E6" s="61"/>
      <c r="F6" s="9"/>
      <c r="G6" s="9"/>
      <c r="H6" s="9"/>
      <c r="I6" s="10">
        <f t="shared" si="0"/>
        <v>0</v>
      </c>
      <c r="J6" s="10"/>
      <c r="K6" s="11">
        <f t="shared" si="1"/>
        <v>0</v>
      </c>
      <c r="L6" s="1">
        <f>H6-F6</f>
        <v>0</v>
      </c>
      <c r="M6" s="36"/>
      <c r="N6" s="36"/>
      <c r="O6" s="36"/>
    </row>
    <row r="7" spans="1:15" ht="14.25" x14ac:dyDescent="0.2">
      <c r="A7" s="24" t="s">
        <v>59</v>
      </c>
      <c r="B7" s="25" t="s">
        <v>209</v>
      </c>
      <c r="C7" s="25"/>
      <c r="D7" s="33" t="s">
        <v>56</v>
      </c>
      <c r="E7" s="61">
        <v>353711.99699999997</v>
      </c>
      <c r="F7" s="61">
        <v>353711.99699999997</v>
      </c>
      <c r="G7" s="32">
        <v>22802.934000000001</v>
      </c>
      <c r="H7" s="32">
        <v>22801.698</v>
      </c>
      <c r="I7" s="34">
        <f>IF(F7&gt;0,H7/F7*100,0)</f>
        <v>6.446402212362619</v>
      </c>
      <c r="J7" s="34">
        <f>H7/G7*100</f>
        <v>99.994579644882549</v>
      </c>
      <c r="K7" s="35">
        <f>IF(G7&gt;0,H7/G7*100,0)</f>
        <v>99.994579644882549</v>
      </c>
      <c r="L7" s="32">
        <f>H7-G7</f>
        <v>-1.2360000000007858</v>
      </c>
      <c r="M7" s="32">
        <v>21561.325000000001</v>
      </c>
      <c r="N7" s="35">
        <f>H7/M7*100</f>
        <v>105.75276797692163</v>
      </c>
      <c r="O7" s="30">
        <f>H7-M7</f>
        <v>1240.3729999999996</v>
      </c>
    </row>
    <row r="8" spans="1:15" ht="14.25" x14ac:dyDescent="0.2">
      <c r="A8" s="24" t="s">
        <v>60</v>
      </c>
      <c r="B8" s="25" t="s">
        <v>122</v>
      </c>
      <c r="C8" s="25"/>
      <c r="D8" s="33" t="s">
        <v>55</v>
      </c>
      <c r="E8" s="32">
        <v>1561177.1059999999</v>
      </c>
      <c r="F8" s="32">
        <v>1561177.1059999999</v>
      </c>
      <c r="G8" s="32">
        <v>111820.064</v>
      </c>
      <c r="H8" s="32">
        <v>111512.9</v>
      </c>
      <c r="I8" s="34">
        <f t="shared" si="0"/>
        <v>7.1428731289632426</v>
      </c>
      <c r="J8" s="34">
        <f>H8/G8*100</f>
        <v>99.725305111612158</v>
      </c>
      <c r="K8" s="35">
        <f t="shared" si="1"/>
        <v>99.725305111612158</v>
      </c>
      <c r="L8" s="32">
        <f t="shared" ref="L8:L20" si="2">H8-G8</f>
        <v>-307.16400000000431</v>
      </c>
      <c r="M8" s="32">
        <v>100909.202</v>
      </c>
      <c r="N8" s="35">
        <f t="shared" ref="N8:N71" si="3">H8/M8*100</f>
        <v>110.50815762074899</v>
      </c>
      <c r="O8" s="30">
        <f t="shared" ref="O8:O73" si="4">H8-M8</f>
        <v>10603.697999999989</v>
      </c>
    </row>
    <row r="9" spans="1:15" ht="14.25" x14ac:dyDescent="0.2">
      <c r="A9" s="24" t="s">
        <v>61</v>
      </c>
      <c r="B9" s="25" t="s">
        <v>123</v>
      </c>
      <c r="C9" s="25"/>
      <c r="D9" s="33" t="s">
        <v>54</v>
      </c>
      <c r="E9" s="32">
        <v>142251.95699999999</v>
      </c>
      <c r="F9" s="32">
        <v>142251.95699999999</v>
      </c>
      <c r="G9" s="32">
        <v>16843.803</v>
      </c>
      <c r="H9" s="32">
        <v>16345.289000000001</v>
      </c>
      <c r="I9" s="34">
        <f t="shared" si="0"/>
        <v>11.490379004065302</v>
      </c>
      <c r="J9" s="34">
        <f>H9/G9*100</f>
        <v>97.04037146480519</v>
      </c>
      <c r="K9" s="35">
        <f t="shared" si="1"/>
        <v>97.04037146480519</v>
      </c>
      <c r="L9" s="32">
        <f t="shared" si="2"/>
        <v>-498.51399999999921</v>
      </c>
      <c r="M9" s="32">
        <v>26830.401999999998</v>
      </c>
      <c r="N9" s="35">
        <f t="shared" si="3"/>
        <v>60.920775618643361</v>
      </c>
      <c r="O9" s="30">
        <f t="shared" si="4"/>
        <v>-10485.112999999998</v>
      </c>
    </row>
    <row r="10" spans="1:15" ht="14.25" x14ac:dyDescent="0.2">
      <c r="A10" s="24" t="s">
        <v>62</v>
      </c>
      <c r="B10" s="25" t="s">
        <v>124</v>
      </c>
      <c r="C10" s="25"/>
      <c r="D10" s="33" t="s">
        <v>109</v>
      </c>
      <c r="E10" s="30">
        <f>E12+E16+E20+E27+E38+E39+E47+E48+E51+E54+E58+E62+E63+E67+E68+E72+E71+E64</f>
        <v>158628.609</v>
      </c>
      <c r="F10" s="30">
        <f t="shared" ref="F10:G10" si="5">F12+F16+F20+F27+F38+F39+F47+F48+F51+F54+F58+F62+F63+F67+F68+F72+F71+F64</f>
        <v>158628.609</v>
      </c>
      <c r="G10" s="30">
        <f t="shared" si="5"/>
        <v>8551.4570000000003</v>
      </c>
      <c r="H10" s="30">
        <f>H12+H16+H20+H27+H38+H39+H47+H48+H51+H54+H58+H62+H63+H67+H68+H72+H71+H64</f>
        <v>8464.0950000000012</v>
      </c>
      <c r="I10" s="34">
        <f t="shared" si="0"/>
        <v>5.3357934948543875</v>
      </c>
      <c r="J10" s="34">
        <f>H10/G10*100</f>
        <v>98.978396313049359</v>
      </c>
      <c r="K10" s="35">
        <f t="shared" si="1"/>
        <v>98.978396313049359</v>
      </c>
      <c r="L10" s="32">
        <f t="shared" si="2"/>
        <v>-87.361999999999171</v>
      </c>
      <c r="M10" s="30">
        <f>M12+M16+M20+M27+M38+M39+M47+M48+M51+M54+M58+M62+M63+M67+M68+M72+M71+M64</f>
        <v>5400.549</v>
      </c>
      <c r="N10" s="35">
        <f t="shared" si="3"/>
        <v>156.72656613244322</v>
      </c>
      <c r="O10" s="30">
        <f t="shared" si="4"/>
        <v>3063.5460000000012</v>
      </c>
    </row>
    <row r="11" spans="1:15" x14ac:dyDescent="0.2">
      <c r="A11" s="75"/>
      <c r="B11" s="75"/>
      <c r="C11" s="75"/>
      <c r="D11" s="7" t="s">
        <v>49</v>
      </c>
      <c r="E11" s="36"/>
      <c r="F11" s="31"/>
      <c r="G11" s="31"/>
      <c r="H11" s="31"/>
      <c r="I11" s="37">
        <f t="shared" si="0"/>
        <v>0</v>
      </c>
      <c r="J11" s="37" t="e">
        <f t="shared" ref="J11:J12" si="6">H11/G11*100</f>
        <v>#DIV/0!</v>
      </c>
      <c r="K11" s="38">
        <f t="shared" si="1"/>
        <v>0</v>
      </c>
      <c r="L11" s="31">
        <f t="shared" si="2"/>
        <v>0</v>
      </c>
      <c r="M11" s="36"/>
      <c r="N11" s="38"/>
      <c r="O11" s="36">
        <f t="shared" si="4"/>
        <v>0</v>
      </c>
    </row>
    <row r="12" spans="1:15" ht="75.75" hidden="1" customHeight="1" x14ac:dyDescent="0.2">
      <c r="A12" s="75"/>
      <c r="B12" s="75" t="s">
        <v>126</v>
      </c>
      <c r="C12" s="75"/>
      <c r="D12" s="7" t="s">
        <v>380</v>
      </c>
      <c r="E12" s="36">
        <f>E14+E15</f>
        <v>0</v>
      </c>
      <c r="F12" s="36">
        <f t="shared" ref="F12:H12" si="7">F14+F15</f>
        <v>0</v>
      </c>
      <c r="G12" s="36">
        <f t="shared" si="7"/>
        <v>0</v>
      </c>
      <c r="H12" s="36">
        <f t="shared" si="7"/>
        <v>0</v>
      </c>
      <c r="I12" s="37">
        <f t="shared" si="0"/>
        <v>0</v>
      </c>
      <c r="J12" s="37" t="e">
        <f t="shared" si="6"/>
        <v>#DIV/0!</v>
      </c>
      <c r="K12" s="38">
        <f t="shared" si="1"/>
        <v>0</v>
      </c>
      <c r="L12" s="31">
        <f t="shared" si="2"/>
        <v>0</v>
      </c>
      <c r="M12" s="36">
        <f t="shared" ref="M12" si="8">M14+M15</f>
        <v>0</v>
      </c>
      <c r="N12" s="38" t="e">
        <f t="shared" si="3"/>
        <v>#DIV/0!</v>
      </c>
      <c r="O12" s="36">
        <f t="shared" si="4"/>
        <v>0</v>
      </c>
    </row>
    <row r="13" spans="1:15" hidden="1" x14ac:dyDescent="0.2">
      <c r="A13" s="75"/>
      <c r="B13" s="75"/>
      <c r="C13" s="75"/>
      <c r="D13" s="39" t="s">
        <v>48</v>
      </c>
      <c r="E13" s="36"/>
      <c r="F13" s="31"/>
      <c r="G13" s="31"/>
      <c r="H13" s="31"/>
      <c r="I13" s="37"/>
      <c r="J13" s="37"/>
      <c r="K13" s="38"/>
      <c r="L13" s="31">
        <f t="shared" si="2"/>
        <v>0</v>
      </c>
      <c r="M13" s="36"/>
      <c r="N13" s="38"/>
      <c r="O13" s="36">
        <f t="shared" si="4"/>
        <v>0</v>
      </c>
    </row>
    <row r="14" spans="1:15" ht="22.5" hidden="1" customHeight="1" x14ac:dyDescent="0.2">
      <c r="A14" s="75" t="s">
        <v>87</v>
      </c>
      <c r="B14" s="22" t="s">
        <v>125</v>
      </c>
      <c r="C14" s="22"/>
      <c r="D14" s="40" t="s">
        <v>210</v>
      </c>
      <c r="E14" s="31"/>
      <c r="F14" s="31"/>
      <c r="G14" s="31"/>
      <c r="H14" s="31"/>
      <c r="I14" s="37">
        <f t="shared" si="0"/>
        <v>0</v>
      </c>
      <c r="J14" s="37" t="e">
        <f t="shared" ref="J14:J79" si="9">H14/G14*100</f>
        <v>#DIV/0!</v>
      </c>
      <c r="K14" s="38">
        <f t="shared" si="1"/>
        <v>0</v>
      </c>
      <c r="L14" s="31">
        <f t="shared" si="2"/>
        <v>0</v>
      </c>
      <c r="M14" s="36"/>
      <c r="N14" s="38" t="e">
        <f t="shared" si="3"/>
        <v>#DIV/0!</v>
      </c>
      <c r="O14" s="36">
        <f t="shared" si="4"/>
        <v>0</v>
      </c>
    </row>
    <row r="15" spans="1:15" ht="15" hidden="1" customHeight="1" x14ac:dyDescent="0.2">
      <c r="A15" s="75" t="s">
        <v>90</v>
      </c>
      <c r="B15" s="22" t="s">
        <v>127</v>
      </c>
      <c r="C15" s="22"/>
      <c r="D15" s="40" t="s">
        <v>128</v>
      </c>
      <c r="E15" s="31"/>
      <c r="F15" s="31"/>
      <c r="G15" s="31"/>
      <c r="H15" s="31"/>
      <c r="I15" s="37">
        <f t="shared" si="0"/>
        <v>0</v>
      </c>
      <c r="J15" s="37" t="e">
        <f t="shared" si="9"/>
        <v>#DIV/0!</v>
      </c>
      <c r="K15" s="38">
        <f t="shared" si="1"/>
        <v>0</v>
      </c>
      <c r="L15" s="31">
        <f t="shared" si="2"/>
        <v>0</v>
      </c>
      <c r="M15" s="36"/>
      <c r="N15" s="38" t="e">
        <f t="shared" si="3"/>
        <v>#DIV/0!</v>
      </c>
      <c r="O15" s="36">
        <f t="shared" si="4"/>
        <v>0</v>
      </c>
    </row>
    <row r="16" spans="1:15" ht="24.75" hidden="1" customHeight="1" x14ac:dyDescent="0.2">
      <c r="A16" s="75"/>
      <c r="B16" s="75" t="s">
        <v>129</v>
      </c>
      <c r="C16" s="75"/>
      <c r="D16" s="41" t="s">
        <v>130</v>
      </c>
      <c r="E16" s="31">
        <f>E18+E19</f>
        <v>0</v>
      </c>
      <c r="F16" s="31">
        <f t="shared" ref="F16:H16" si="10">F18+F19</f>
        <v>0</v>
      </c>
      <c r="G16" s="31">
        <f t="shared" si="10"/>
        <v>0</v>
      </c>
      <c r="H16" s="31">
        <f t="shared" si="10"/>
        <v>0</v>
      </c>
      <c r="I16" s="37">
        <f t="shared" si="0"/>
        <v>0</v>
      </c>
      <c r="J16" s="37" t="e">
        <f t="shared" si="9"/>
        <v>#DIV/0!</v>
      </c>
      <c r="K16" s="38">
        <f t="shared" si="1"/>
        <v>0</v>
      </c>
      <c r="L16" s="31">
        <f t="shared" si="2"/>
        <v>0</v>
      </c>
      <c r="M16" s="36">
        <f t="shared" ref="M16" si="11">M18+M19</f>
        <v>0</v>
      </c>
      <c r="N16" s="38" t="e">
        <f t="shared" si="3"/>
        <v>#DIV/0!</v>
      </c>
      <c r="O16" s="36">
        <f t="shared" si="4"/>
        <v>0</v>
      </c>
    </row>
    <row r="17" spans="1:15" ht="14.25" hidden="1" customHeight="1" x14ac:dyDescent="0.2">
      <c r="A17" s="75"/>
      <c r="B17" s="75"/>
      <c r="C17" s="75"/>
      <c r="D17" s="40" t="s">
        <v>48</v>
      </c>
      <c r="E17" s="31"/>
      <c r="F17" s="31"/>
      <c r="G17" s="43"/>
      <c r="H17" s="31"/>
      <c r="I17" s="37">
        <f t="shared" si="0"/>
        <v>0</v>
      </c>
      <c r="J17" s="37" t="e">
        <f t="shared" si="9"/>
        <v>#DIV/0!</v>
      </c>
      <c r="K17" s="38">
        <f t="shared" si="1"/>
        <v>0</v>
      </c>
      <c r="L17" s="31">
        <f t="shared" si="2"/>
        <v>0</v>
      </c>
      <c r="M17" s="36"/>
      <c r="N17" s="38"/>
      <c r="O17" s="36">
        <f t="shared" si="4"/>
        <v>0</v>
      </c>
    </row>
    <row r="18" spans="1:15" ht="24.75" hidden="1" customHeight="1" x14ac:dyDescent="0.2">
      <c r="A18" s="75" t="s">
        <v>88</v>
      </c>
      <c r="B18" s="22" t="s">
        <v>131</v>
      </c>
      <c r="C18" s="22"/>
      <c r="D18" s="40" t="s">
        <v>211</v>
      </c>
      <c r="E18" s="31"/>
      <c r="F18" s="31"/>
      <c r="G18" s="31"/>
      <c r="H18" s="31"/>
      <c r="I18" s="37">
        <f t="shared" si="0"/>
        <v>0</v>
      </c>
      <c r="J18" s="37" t="e">
        <f t="shared" si="9"/>
        <v>#DIV/0!</v>
      </c>
      <c r="K18" s="38">
        <f t="shared" si="1"/>
        <v>0</v>
      </c>
      <c r="L18" s="31">
        <f t="shared" si="2"/>
        <v>0</v>
      </c>
      <c r="M18" s="36"/>
      <c r="N18" s="38" t="e">
        <f t="shared" si="3"/>
        <v>#DIV/0!</v>
      </c>
      <c r="O18" s="36">
        <f t="shared" si="4"/>
        <v>0</v>
      </c>
    </row>
    <row r="19" spans="1:15" ht="24" hidden="1" customHeight="1" x14ac:dyDescent="0.2">
      <c r="A19" s="75" t="s">
        <v>99</v>
      </c>
      <c r="B19" s="22" t="s">
        <v>212</v>
      </c>
      <c r="C19" s="22"/>
      <c r="D19" s="40" t="s">
        <v>132</v>
      </c>
      <c r="E19" s="31"/>
      <c r="F19" s="31"/>
      <c r="G19" s="31"/>
      <c r="H19" s="31"/>
      <c r="I19" s="37">
        <f t="shared" si="0"/>
        <v>0</v>
      </c>
      <c r="J19" s="37" t="e">
        <f t="shared" si="9"/>
        <v>#DIV/0!</v>
      </c>
      <c r="K19" s="38">
        <f t="shared" si="1"/>
        <v>0</v>
      </c>
      <c r="L19" s="31">
        <f t="shared" si="2"/>
        <v>0</v>
      </c>
      <c r="M19" s="36"/>
      <c r="N19" s="38" t="e">
        <f t="shared" si="3"/>
        <v>#DIV/0!</v>
      </c>
      <c r="O19" s="36">
        <f t="shared" si="4"/>
        <v>0</v>
      </c>
    </row>
    <row r="20" spans="1:15" ht="30.95" customHeight="1" x14ac:dyDescent="0.2">
      <c r="A20" s="75"/>
      <c r="B20" s="75" t="s">
        <v>133</v>
      </c>
      <c r="C20" s="75"/>
      <c r="D20" s="41" t="s">
        <v>213</v>
      </c>
      <c r="E20" s="31">
        <f>E24+E26+E22+E23</f>
        <v>68092.069999999992</v>
      </c>
      <c r="F20" s="31">
        <f t="shared" ref="F20:H20" si="12">F24+F26+F22+F23</f>
        <v>68092.069999999992</v>
      </c>
      <c r="G20" s="31">
        <f t="shared" si="12"/>
        <v>214.011</v>
      </c>
      <c r="H20" s="31">
        <f t="shared" si="12"/>
        <v>214.00899999999999</v>
      </c>
      <c r="I20" s="37">
        <f t="shared" si="0"/>
        <v>0.31429357339261388</v>
      </c>
      <c r="J20" s="37">
        <f t="shared" si="9"/>
        <v>99.999065468597408</v>
      </c>
      <c r="K20" s="37">
        <f t="shared" si="1"/>
        <v>99.999065468597408</v>
      </c>
      <c r="L20" s="31">
        <f t="shared" si="2"/>
        <v>-2.0000000000095497E-3</v>
      </c>
      <c r="M20" s="31">
        <f t="shared" ref="M20" si="13">M24+M26+M22+M23</f>
        <v>2026.52</v>
      </c>
      <c r="N20" s="38">
        <f t="shared" si="3"/>
        <v>10.560418846100704</v>
      </c>
      <c r="O20" s="36">
        <f t="shared" si="4"/>
        <v>-1812.511</v>
      </c>
    </row>
    <row r="21" spans="1:15" ht="12" customHeight="1" x14ac:dyDescent="0.2">
      <c r="A21" s="75"/>
      <c r="B21" s="75"/>
      <c r="C21" s="75"/>
      <c r="D21" s="40" t="s">
        <v>48</v>
      </c>
      <c r="E21" s="31"/>
      <c r="F21" s="31"/>
      <c r="G21" s="31"/>
      <c r="H21" s="31"/>
      <c r="I21" s="37"/>
      <c r="J21" s="37"/>
      <c r="K21" s="38"/>
      <c r="L21" s="31"/>
      <c r="M21" s="36"/>
      <c r="N21" s="38"/>
      <c r="O21" s="36">
        <f t="shared" ref="O21:O23" si="14">H21-M21</f>
        <v>0</v>
      </c>
    </row>
    <row r="22" spans="1:15" ht="12" customHeight="1" x14ac:dyDescent="0.2">
      <c r="A22" s="75"/>
      <c r="B22" s="75" t="s">
        <v>199</v>
      </c>
      <c r="C22" s="75"/>
      <c r="D22" s="40" t="s">
        <v>393</v>
      </c>
      <c r="E22" s="31">
        <v>200.2</v>
      </c>
      <c r="F22" s="31">
        <v>200.2</v>
      </c>
      <c r="G22" s="31">
        <v>3.6760000000000002</v>
      </c>
      <c r="H22" s="31">
        <v>3.6749999999999998</v>
      </c>
      <c r="I22" s="37"/>
      <c r="J22" s="37"/>
      <c r="K22" s="38"/>
      <c r="L22" s="31"/>
      <c r="M22" s="36"/>
      <c r="N22" s="67" t="e">
        <f t="shared" ref="N22:N23" si="15">H22/M22*100</f>
        <v>#DIV/0!</v>
      </c>
      <c r="O22" s="36">
        <f t="shared" si="14"/>
        <v>3.6749999999999998</v>
      </c>
    </row>
    <row r="23" spans="1:15" ht="12" customHeight="1" x14ac:dyDescent="0.2">
      <c r="A23" s="75"/>
      <c r="B23" s="75" t="s">
        <v>394</v>
      </c>
      <c r="C23" s="75"/>
      <c r="D23" s="40" t="s">
        <v>395</v>
      </c>
      <c r="E23" s="31">
        <v>1900</v>
      </c>
      <c r="F23" s="31">
        <v>1900</v>
      </c>
      <c r="G23" s="31">
        <v>100.595</v>
      </c>
      <c r="H23" s="31">
        <v>100.59399999999999</v>
      </c>
      <c r="I23" s="37"/>
      <c r="J23" s="37"/>
      <c r="K23" s="38"/>
      <c r="L23" s="31"/>
      <c r="M23" s="36"/>
      <c r="N23" s="67" t="e">
        <f t="shared" si="15"/>
        <v>#DIV/0!</v>
      </c>
      <c r="O23" s="36">
        <f t="shared" si="14"/>
        <v>100.59399999999999</v>
      </c>
    </row>
    <row r="24" spans="1:15" ht="17.25" customHeight="1" x14ac:dyDescent="0.2">
      <c r="A24" s="75" t="s">
        <v>42</v>
      </c>
      <c r="B24" s="22" t="s">
        <v>214</v>
      </c>
      <c r="C24" s="22" t="s">
        <v>135</v>
      </c>
      <c r="D24" s="40" t="s">
        <v>136</v>
      </c>
      <c r="E24" s="31">
        <v>14909.947</v>
      </c>
      <c r="F24" s="31">
        <v>14909.947</v>
      </c>
      <c r="G24" s="31">
        <v>19.786000000000001</v>
      </c>
      <c r="H24" s="31">
        <v>19.786000000000001</v>
      </c>
      <c r="I24" s="37">
        <f t="shared" ref="I24:I138" si="16">IF(F24&gt;0,H24/F24*100,0)</f>
        <v>0.13270335568597261</v>
      </c>
      <c r="J24" s="37"/>
      <c r="K24" s="38">
        <f t="shared" ref="K24:K138" si="17">IF(G24&gt;0,H24/G24*100,0)</f>
        <v>100</v>
      </c>
      <c r="L24" s="31">
        <f t="shared" ref="L24:L138" si="18">H24-G24</f>
        <v>0</v>
      </c>
      <c r="M24" s="31">
        <v>175.21799999999999</v>
      </c>
      <c r="N24" s="38">
        <f t="shared" si="3"/>
        <v>11.292218835964343</v>
      </c>
      <c r="O24" s="36">
        <f t="shared" si="4"/>
        <v>-155.43199999999999</v>
      </c>
    </row>
    <row r="25" spans="1:15" ht="17.25" hidden="1" customHeight="1" x14ac:dyDescent="0.2">
      <c r="A25" s="75"/>
      <c r="B25" s="22" t="s">
        <v>134</v>
      </c>
      <c r="C25" s="22"/>
      <c r="D25" s="40" t="s">
        <v>351</v>
      </c>
      <c r="E25" s="31"/>
      <c r="F25" s="31"/>
      <c r="G25" s="31"/>
      <c r="H25" s="31"/>
      <c r="I25" s="37">
        <f t="shared" ref="I25" si="19">IF(F25&gt;0,H25/F25*100,0)</f>
        <v>0</v>
      </c>
      <c r="J25" s="37"/>
      <c r="K25" s="38">
        <f t="shared" ref="K25" si="20">IF(G25&gt;0,H25/G25*100,0)</f>
        <v>0</v>
      </c>
      <c r="L25" s="31">
        <f t="shared" ref="L25" si="21">H25-G25</f>
        <v>0</v>
      </c>
      <c r="M25" s="31"/>
      <c r="N25" s="38" t="e">
        <f t="shared" si="3"/>
        <v>#DIV/0!</v>
      </c>
      <c r="O25" s="36">
        <f t="shared" si="4"/>
        <v>0</v>
      </c>
    </row>
    <row r="26" spans="1:15" ht="15" customHeight="1" x14ac:dyDescent="0.2">
      <c r="A26" s="75" t="s">
        <v>7</v>
      </c>
      <c r="B26" s="22" t="s">
        <v>215</v>
      </c>
      <c r="C26" s="22" t="s">
        <v>135</v>
      </c>
      <c r="D26" s="40" t="s">
        <v>137</v>
      </c>
      <c r="E26" s="31">
        <v>51081.923000000003</v>
      </c>
      <c r="F26" s="31">
        <v>51081.923000000003</v>
      </c>
      <c r="G26" s="31">
        <v>89.953999999999994</v>
      </c>
      <c r="H26" s="31">
        <v>89.953999999999994</v>
      </c>
      <c r="I26" s="37">
        <f t="shared" si="16"/>
        <v>0.17609752083922131</v>
      </c>
      <c r="J26" s="37">
        <f t="shared" si="9"/>
        <v>100</v>
      </c>
      <c r="K26" s="38">
        <f t="shared" si="17"/>
        <v>100</v>
      </c>
      <c r="L26" s="31">
        <f t="shared" si="18"/>
        <v>0</v>
      </c>
      <c r="M26" s="31">
        <v>1851.3019999999999</v>
      </c>
      <c r="N26" s="38">
        <f t="shared" si="3"/>
        <v>4.8589587220237433</v>
      </c>
      <c r="O26" s="36">
        <f t="shared" si="4"/>
        <v>-1761.348</v>
      </c>
    </row>
    <row r="27" spans="1:15" ht="14.25" hidden="1" customHeight="1" x14ac:dyDescent="0.2">
      <c r="A27" s="75"/>
      <c r="B27" s="75">
        <v>3040</v>
      </c>
      <c r="C27" s="75"/>
      <c r="D27" s="41" t="s">
        <v>216</v>
      </c>
      <c r="E27" s="31">
        <f>SUM(E29:E35)</f>
        <v>0</v>
      </c>
      <c r="F27" s="31">
        <f>SUM(F29:F37)</f>
        <v>0</v>
      </c>
      <c r="G27" s="31">
        <f t="shared" ref="G27:H27" si="22">SUM(G29:G37)</f>
        <v>0</v>
      </c>
      <c r="H27" s="31">
        <f t="shared" si="22"/>
        <v>0</v>
      </c>
      <c r="I27" s="37">
        <f t="shared" si="16"/>
        <v>0</v>
      </c>
      <c r="J27" s="37"/>
      <c r="K27" s="38">
        <f t="shared" si="17"/>
        <v>0</v>
      </c>
      <c r="L27" s="31">
        <f t="shared" si="18"/>
        <v>0</v>
      </c>
      <c r="M27" s="36">
        <f t="shared" ref="M27" si="23">SUM(M29:M37)</f>
        <v>0</v>
      </c>
      <c r="N27" s="38" t="e">
        <f t="shared" si="3"/>
        <v>#DIV/0!</v>
      </c>
      <c r="O27" s="36">
        <f t="shared" si="4"/>
        <v>0</v>
      </c>
    </row>
    <row r="28" spans="1:15" ht="13.5" hidden="1" customHeight="1" x14ac:dyDescent="0.2">
      <c r="A28" s="75"/>
      <c r="B28" s="75"/>
      <c r="C28" s="75"/>
      <c r="D28" s="40" t="s">
        <v>48</v>
      </c>
      <c r="E28" s="31"/>
      <c r="F28" s="31"/>
      <c r="G28" s="31"/>
      <c r="H28" s="31"/>
      <c r="I28" s="37"/>
      <c r="J28" s="37"/>
      <c r="K28" s="38"/>
      <c r="L28" s="31"/>
      <c r="M28" s="36"/>
      <c r="N28" s="38"/>
      <c r="O28" s="36">
        <f t="shared" si="4"/>
        <v>0</v>
      </c>
    </row>
    <row r="29" spans="1:15" hidden="1" x14ac:dyDescent="0.2">
      <c r="A29" s="75" t="s">
        <v>63</v>
      </c>
      <c r="B29" s="22">
        <v>3041</v>
      </c>
      <c r="C29" s="22" t="s">
        <v>138</v>
      </c>
      <c r="D29" s="40" t="s">
        <v>139</v>
      </c>
      <c r="E29" s="31"/>
      <c r="F29" s="31"/>
      <c r="G29" s="31"/>
      <c r="H29" s="31"/>
      <c r="I29" s="37">
        <f t="shared" si="16"/>
        <v>0</v>
      </c>
      <c r="J29" s="37" t="e">
        <f t="shared" si="9"/>
        <v>#DIV/0!</v>
      </c>
      <c r="K29" s="38">
        <f t="shared" si="17"/>
        <v>0</v>
      </c>
      <c r="L29" s="31">
        <f t="shared" si="18"/>
        <v>0</v>
      </c>
      <c r="M29" s="36"/>
      <c r="N29" s="38" t="e">
        <f t="shared" si="3"/>
        <v>#DIV/0!</v>
      </c>
      <c r="O29" s="36">
        <f t="shared" si="4"/>
        <v>0</v>
      </c>
    </row>
    <row r="30" spans="1:15" hidden="1" x14ac:dyDescent="0.2">
      <c r="A30" s="75" t="s">
        <v>64</v>
      </c>
      <c r="B30" s="22">
        <v>3042</v>
      </c>
      <c r="C30" s="22" t="s">
        <v>138</v>
      </c>
      <c r="D30" s="40" t="s">
        <v>144</v>
      </c>
      <c r="E30" s="31"/>
      <c r="F30" s="31"/>
      <c r="G30" s="31"/>
      <c r="H30" s="31"/>
      <c r="I30" s="37">
        <f t="shared" si="16"/>
        <v>0</v>
      </c>
      <c r="J30" s="37" t="e">
        <f t="shared" si="9"/>
        <v>#DIV/0!</v>
      </c>
      <c r="K30" s="38">
        <f t="shared" si="17"/>
        <v>0</v>
      </c>
      <c r="L30" s="31">
        <f t="shared" si="18"/>
        <v>0</v>
      </c>
      <c r="M30" s="36"/>
      <c r="N30" s="38" t="e">
        <f t="shared" si="3"/>
        <v>#DIV/0!</v>
      </c>
      <c r="O30" s="36">
        <f t="shared" si="4"/>
        <v>0</v>
      </c>
    </row>
    <row r="31" spans="1:15" hidden="1" x14ac:dyDescent="0.2">
      <c r="A31" s="75" t="s">
        <v>65</v>
      </c>
      <c r="B31" s="22">
        <v>3043</v>
      </c>
      <c r="C31" s="22" t="s">
        <v>138</v>
      </c>
      <c r="D31" s="40" t="s">
        <v>140</v>
      </c>
      <c r="E31" s="31"/>
      <c r="F31" s="31"/>
      <c r="G31" s="31"/>
      <c r="H31" s="31"/>
      <c r="I31" s="37">
        <f t="shared" si="16"/>
        <v>0</v>
      </c>
      <c r="J31" s="37" t="e">
        <f t="shared" si="9"/>
        <v>#DIV/0!</v>
      </c>
      <c r="K31" s="38">
        <f t="shared" si="17"/>
        <v>0</v>
      </c>
      <c r="L31" s="31">
        <f t="shared" si="18"/>
        <v>0</v>
      </c>
      <c r="M31" s="36"/>
      <c r="N31" s="38" t="e">
        <f t="shared" si="3"/>
        <v>#DIV/0!</v>
      </c>
      <c r="O31" s="36">
        <f t="shared" si="4"/>
        <v>0</v>
      </c>
    </row>
    <row r="32" spans="1:15" hidden="1" x14ac:dyDescent="0.2">
      <c r="A32" s="75" t="s">
        <v>66</v>
      </c>
      <c r="B32" s="22">
        <v>3044</v>
      </c>
      <c r="C32" s="22" t="s">
        <v>138</v>
      </c>
      <c r="D32" s="40" t="s">
        <v>141</v>
      </c>
      <c r="E32" s="31"/>
      <c r="F32" s="31"/>
      <c r="G32" s="31"/>
      <c r="H32" s="31"/>
      <c r="I32" s="37">
        <f t="shared" si="16"/>
        <v>0</v>
      </c>
      <c r="J32" s="37" t="e">
        <f t="shared" si="9"/>
        <v>#DIV/0!</v>
      </c>
      <c r="K32" s="38">
        <f t="shared" si="17"/>
        <v>0</v>
      </c>
      <c r="L32" s="31">
        <f t="shared" si="18"/>
        <v>0</v>
      </c>
      <c r="M32" s="36"/>
      <c r="N32" s="38" t="e">
        <f t="shared" si="3"/>
        <v>#DIV/0!</v>
      </c>
      <c r="O32" s="36">
        <f t="shared" si="4"/>
        <v>0</v>
      </c>
    </row>
    <row r="33" spans="1:15" hidden="1" x14ac:dyDescent="0.2">
      <c r="A33" s="75" t="s">
        <v>91</v>
      </c>
      <c r="B33" s="22">
        <v>3045</v>
      </c>
      <c r="C33" s="22" t="s">
        <v>138</v>
      </c>
      <c r="D33" s="40" t="s">
        <v>142</v>
      </c>
      <c r="E33" s="31"/>
      <c r="F33" s="31"/>
      <c r="G33" s="31"/>
      <c r="H33" s="31"/>
      <c r="I33" s="37">
        <f t="shared" si="16"/>
        <v>0</v>
      </c>
      <c r="J33" s="37" t="e">
        <f t="shared" si="9"/>
        <v>#DIV/0!</v>
      </c>
      <c r="K33" s="38">
        <f t="shared" si="17"/>
        <v>0</v>
      </c>
      <c r="L33" s="31">
        <f t="shared" si="18"/>
        <v>0</v>
      </c>
      <c r="M33" s="36"/>
      <c r="N33" s="38" t="e">
        <f t="shared" si="3"/>
        <v>#DIV/0!</v>
      </c>
      <c r="O33" s="36">
        <f t="shared" si="4"/>
        <v>0</v>
      </c>
    </row>
    <row r="34" spans="1:15" hidden="1" x14ac:dyDescent="0.2">
      <c r="A34" s="75" t="s">
        <v>24</v>
      </c>
      <c r="B34" s="22">
        <v>3046</v>
      </c>
      <c r="C34" s="22" t="s">
        <v>138</v>
      </c>
      <c r="D34" s="40" t="s">
        <v>143</v>
      </c>
      <c r="E34" s="31"/>
      <c r="F34" s="31"/>
      <c r="G34" s="31"/>
      <c r="H34" s="31"/>
      <c r="I34" s="37">
        <f t="shared" si="16"/>
        <v>0</v>
      </c>
      <c r="J34" s="37" t="e">
        <f t="shared" si="9"/>
        <v>#DIV/0!</v>
      </c>
      <c r="K34" s="38">
        <f t="shared" si="17"/>
        <v>0</v>
      </c>
      <c r="L34" s="31">
        <f t="shared" si="18"/>
        <v>0</v>
      </c>
      <c r="M34" s="36"/>
      <c r="N34" s="38" t="e">
        <f t="shared" si="3"/>
        <v>#DIV/0!</v>
      </c>
      <c r="O34" s="36">
        <f t="shared" si="4"/>
        <v>0</v>
      </c>
    </row>
    <row r="35" spans="1:15" hidden="1" x14ac:dyDescent="0.2">
      <c r="A35" s="75" t="s">
        <v>100</v>
      </c>
      <c r="B35" s="22">
        <v>3047</v>
      </c>
      <c r="C35" s="22" t="s">
        <v>138</v>
      </c>
      <c r="D35" s="40" t="s">
        <v>217</v>
      </c>
      <c r="E35" s="31"/>
      <c r="F35" s="31"/>
      <c r="G35" s="31"/>
      <c r="H35" s="31"/>
      <c r="I35" s="37">
        <f t="shared" si="16"/>
        <v>0</v>
      </c>
      <c r="J35" s="37" t="e">
        <f t="shared" si="9"/>
        <v>#DIV/0!</v>
      </c>
      <c r="K35" s="38">
        <f t="shared" si="17"/>
        <v>0</v>
      </c>
      <c r="L35" s="31">
        <f t="shared" si="18"/>
        <v>0</v>
      </c>
      <c r="M35" s="36"/>
      <c r="N35" s="38" t="e">
        <f t="shared" si="3"/>
        <v>#DIV/0!</v>
      </c>
      <c r="O35" s="36">
        <f t="shared" si="4"/>
        <v>0</v>
      </c>
    </row>
    <row r="36" spans="1:15" hidden="1" x14ac:dyDescent="0.2">
      <c r="A36" s="75" t="s">
        <v>25</v>
      </c>
      <c r="B36" s="22">
        <v>3050</v>
      </c>
      <c r="C36" s="22" t="s">
        <v>135</v>
      </c>
      <c r="D36" s="40" t="s">
        <v>147</v>
      </c>
      <c r="E36" s="31"/>
      <c r="F36" s="31"/>
      <c r="G36" s="31"/>
      <c r="H36" s="31"/>
      <c r="I36" s="37">
        <f t="shared" ref="I36:I37" si="24">IF(F36&gt;0,H36/F36*100,0)</f>
        <v>0</v>
      </c>
      <c r="J36" s="37" t="e">
        <f t="shared" ref="J36:J37" si="25">H36/G36*100</f>
        <v>#DIV/0!</v>
      </c>
      <c r="K36" s="38">
        <f t="shared" ref="K36:K37" si="26">IF(G36&gt;0,H36/G36*100,0)</f>
        <v>0</v>
      </c>
      <c r="L36" s="31">
        <f t="shared" ref="L36:L37" si="27">H36-G36</f>
        <v>0</v>
      </c>
      <c r="M36" s="36"/>
      <c r="N36" s="38" t="e">
        <f t="shared" si="3"/>
        <v>#DIV/0!</v>
      </c>
      <c r="O36" s="36">
        <f t="shared" si="4"/>
        <v>0</v>
      </c>
    </row>
    <row r="37" spans="1:15" hidden="1" x14ac:dyDescent="0.2">
      <c r="A37" s="75"/>
      <c r="B37" s="22" t="s">
        <v>145</v>
      </c>
      <c r="C37" s="22"/>
      <c r="D37" s="40" t="s">
        <v>379</v>
      </c>
      <c r="E37" s="31"/>
      <c r="F37" s="31"/>
      <c r="G37" s="31"/>
      <c r="H37" s="31"/>
      <c r="I37" s="37">
        <f t="shared" si="24"/>
        <v>0</v>
      </c>
      <c r="J37" s="37" t="e">
        <f t="shared" si="25"/>
        <v>#DIV/0!</v>
      </c>
      <c r="K37" s="38">
        <f t="shared" si="26"/>
        <v>0</v>
      </c>
      <c r="L37" s="31">
        <f t="shared" si="27"/>
        <v>0</v>
      </c>
      <c r="M37" s="36"/>
      <c r="N37" s="38"/>
      <c r="O37" s="36">
        <f t="shared" si="4"/>
        <v>0</v>
      </c>
    </row>
    <row r="38" spans="1:15" x14ac:dyDescent="0.2">
      <c r="A38" s="75" t="s">
        <v>25</v>
      </c>
      <c r="B38" s="75">
        <v>3050</v>
      </c>
      <c r="C38" s="75" t="s">
        <v>135</v>
      </c>
      <c r="D38" s="41" t="s">
        <v>147</v>
      </c>
      <c r="E38" s="31">
        <v>1246.7</v>
      </c>
      <c r="F38" s="31">
        <v>1246.7</v>
      </c>
      <c r="G38" s="31">
        <v>15.337</v>
      </c>
      <c r="H38" s="31"/>
      <c r="I38" s="37">
        <f t="shared" si="16"/>
        <v>0</v>
      </c>
      <c r="J38" s="37">
        <f t="shared" si="9"/>
        <v>0</v>
      </c>
      <c r="K38" s="38">
        <f t="shared" si="17"/>
        <v>0</v>
      </c>
      <c r="L38" s="31">
        <f t="shared" si="18"/>
        <v>-15.337</v>
      </c>
      <c r="M38" s="36"/>
      <c r="N38" s="67" t="e">
        <f t="shared" si="3"/>
        <v>#DIV/0!</v>
      </c>
      <c r="O38" s="36">
        <f t="shared" si="4"/>
        <v>0</v>
      </c>
    </row>
    <row r="39" spans="1:15" ht="63.75" hidden="1" x14ac:dyDescent="0.2">
      <c r="A39" s="75" t="s">
        <v>33</v>
      </c>
      <c r="B39" s="75" t="s">
        <v>148</v>
      </c>
      <c r="C39" s="75" t="s">
        <v>146</v>
      </c>
      <c r="D39" s="41" t="s">
        <v>218</v>
      </c>
      <c r="E39" s="31">
        <f>SUM(E41:E45)</f>
        <v>0</v>
      </c>
      <c r="F39" s="31">
        <f>SUM(F41:F46)</f>
        <v>0</v>
      </c>
      <c r="G39" s="31">
        <f>SUM(G41:G46)</f>
        <v>0</v>
      </c>
      <c r="H39" s="31">
        <f t="shared" ref="H39" si="28">SUM(H41:H46)</f>
        <v>0</v>
      </c>
      <c r="I39" s="37">
        <f t="shared" si="16"/>
        <v>0</v>
      </c>
      <c r="J39" s="37" t="e">
        <f t="shared" si="9"/>
        <v>#DIV/0!</v>
      </c>
      <c r="K39" s="38">
        <f t="shared" si="17"/>
        <v>0</v>
      </c>
      <c r="L39" s="31">
        <f t="shared" si="18"/>
        <v>0</v>
      </c>
      <c r="M39" s="36">
        <f t="shared" ref="M39" si="29">SUM(M41:M46)</f>
        <v>0</v>
      </c>
      <c r="N39" s="38" t="e">
        <f t="shared" si="3"/>
        <v>#DIV/0!</v>
      </c>
      <c r="O39" s="36">
        <f t="shared" si="4"/>
        <v>0</v>
      </c>
    </row>
    <row r="40" spans="1:15" hidden="1" x14ac:dyDescent="0.2">
      <c r="A40" s="75"/>
      <c r="B40" s="75"/>
      <c r="C40" s="75"/>
      <c r="D40" s="40" t="s">
        <v>48</v>
      </c>
      <c r="E40" s="31"/>
      <c r="F40" s="31"/>
      <c r="G40" s="31"/>
      <c r="H40" s="31"/>
      <c r="I40" s="37">
        <f t="shared" ref="I40:I45" si="30">IF(F40&gt;0,H40/F40*100,0)</f>
        <v>0</v>
      </c>
      <c r="J40" s="37" t="e">
        <f t="shared" ref="J40:J45" si="31">H40/G40*100</f>
        <v>#DIV/0!</v>
      </c>
      <c r="K40" s="38">
        <f t="shared" ref="K40:K45" si="32">IF(G40&gt;0,H40/G40*100,0)</f>
        <v>0</v>
      </c>
      <c r="L40" s="31"/>
      <c r="M40" s="36"/>
      <c r="N40" s="38"/>
      <c r="O40" s="36">
        <f t="shared" si="4"/>
        <v>0</v>
      </c>
    </row>
    <row r="41" spans="1:15" ht="17.25" hidden="1" customHeight="1" x14ac:dyDescent="0.2">
      <c r="A41" s="75"/>
      <c r="B41" s="22" t="s">
        <v>224</v>
      </c>
      <c r="C41" s="75"/>
      <c r="D41" s="40" t="s">
        <v>219</v>
      </c>
      <c r="E41" s="31"/>
      <c r="F41" s="31"/>
      <c r="G41" s="31"/>
      <c r="H41" s="31"/>
      <c r="I41" s="37">
        <f t="shared" si="30"/>
        <v>0</v>
      </c>
      <c r="J41" s="37" t="e">
        <f t="shared" si="31"/>
        <v>#DIV/0!</v>
      </c>
      <c r="K41" s="38">
        <f t="shared" si="32"/>
        <v>0</v>
      </c>
      <c r="L41" s="31"/>
      <c r="M41" s="36"/>
      <c r="N41" s="38" t="e">
        <f t="shared" si="3"/>
        <v>#DIV/0!</v>
      </c>
      <c r="O41" s="36">
        <f t="shared" si="4"/>
        <v>0</v>
      </c>
    </row>
    <row r="42" spans="1:15" ht="25.5" hidden="1" x14ac:dyDescent="0.2">
      <c r="A42" s="75"/>
      <c r="B42" s="22" t="s">
        <v>225</v>
      </c>
      <c r="C42" s="75"/>
      <c r="D42" s="40" t="s">
        <v>220</v>
      </c>
      <c r="E42" s="31"/>
      <c r="F42" s="31"/>
      <c r="G42" s="31"/>
      <c r="H42" s="31"/>
      <c r="I42" s="37">
        <f t="shared" si="30"/>
        <v>0</v>
      </c>
      <c r="J42" s="37" t="e">
        <f t="shared" si="31"/>
        <v>#DIV/0!</v>
      </c>
      <c r="K42" s="38">
        <f t="shared" si="32"/>
        <v>0</v>
      </c>
      <c r="L42" s="31"/>
      <c r="M42" s="36"/>
      <c r="N42" s="38" t="e">
        <f t="shared" si="3"/>
        <v>#DIV/0!</v>
      </c>
      <c r="O42" s="36">
        <f t="shared" si="4"/>
        <v>0</v>
      </c>
    </row>
    <row r="43" spans="1:15" hidden="1" x14ac:dyDescent="0.2">
      <c r="A43" s="75"/>
      <c r="B43" s="22" t="s">
        <v>226</v>
      </c>
      <c r="C43" s="75"/>
      <c r="D43" s="40" t="s">
        <v>221</v>
      </c>
      <c r="E43" s="31"/>
      <c r="F43" s="31"/>
      <c r="G43" s="31"/>
      <c r="H43" s="31"/>
      <c r="I43" s="37">
        <f t="shared" si="30"/>
        <v>0</v>
      </c>
      <c r="J43" s="37" t="e">
        <f t="shared" si="31"/>
        <v>#DIV/0!</v>
      </c>
      <c r="K43" s="38">
        <f t="shared" si="32"/>
        <v>0</v>
      </c>
      <c r="L43" s="31"/>
      <c r="M43" s="36"/>
      <c r="N43" s="38" t="e">
        <f t="shared" si="3"/>
        <v>#DIV/0!</v>
      </c>
      <c r="O43" s="36">
        <f t="shared" si="4"/>
        <v>0</v>
      </c>
    </row>
    <row r="44" spans="1:15" ht="25.5" hidden="1" x14ac:dyDescent="0.2">
      <c r="A44" s="75"/>
      <c r="B44" s="22" t="s">
        <v>227</v>
      </c>
      <c r="C44" s="75"/>
      <c r="D44" s="40" t="s">
        <v>222</v>
      </c>
      <c r="E44" s="31"/>
      <c r="F44" s="31"/>
      <c r="G44" s="31"/>
      <c r="H44" s="31"/>
      <c r="I44" s="37">
        <f t="shared" si="30"/>
        <v>0</v>
      </c>
      <c r="J44" s="37" t="e">
        <f t="shared" si="31"/>
        <v>#DIV/0!</v>
      </c>
      <c r="K44" s="38">
        <f t="shared" si="32"/>
        <v>0</v>
      </c>
      <c r="L44" s="31"/>
      <c r="M44" s="36"/>
      <c r="N44" s="38" t="e">
        <f t="shared" si="3"/>
        <v>#DIV/0!</v>
      </c>
      <c r="O44" s="36">
        <f t="shared" si="4"/>
        <v>0</v>
      </c>
    </row>
    <row r="45" spans="1:15" ht="25.5" hidden="1" x14ac:dyDescent="0.2">
      <c r="A45" s="75"/>
      <c r="B45" s="22" t="s">
        <v>228</v>
      </c>
      <c r="C45" s="75"/>
      <c r="D45" s="40" t="s">
        <v>223</v>
      </c>
      <c r="E45" s="31"/>
      <c r="F45" s="31"/>
      <c r="G45" s="31"/>
      <c r="H45" s="31"/>
      <c r="I45" s="37">
        <f t="shared" si="30"/>
        <v>0</v>
      </c>
      <c r="J45" s="37" t="e">
        <f t="shared" si="31"/>
        <v>#DIV/0!</v>
      </c>
      <c r="K45" s="38">
        <f t="shared" si="32"/>
        <v>0</v>
      </c>
      <c r="L45" s="31"/>
      <c r="M45" s="36"/>
      <c r="N45" s="38" t="e">
        <f t="shared" si="3"/>
        <v>#DIV/0!</v>
      </c>
      <c r="O45" s="36">
        <f t="shared" si="4"/>
        <v>0</v>
      </c>
    </row>
    <row r="46" spans="1:15" ht="65.25" hidden="1" customHeight="1" x14ac:dyDescent="0.2">
      <c r="A46" s="75"/>
      <c r="B46" s="22" t="s">
        <v>377</v>
      </c>
      <c r="C46" s="75"/>
      <c r="D46" s="40" t="s">
        <v>378</v>
      </c>
      <c r="E46" s="31"/>
      <c r="F46" s="31"/>
      <c r="G46" s="31"/>
      <c r="H46" s="31"/>
      <c r="I46" s="37">
        <f t="shared" ref="I46" si="33">IF(F46&gt;0,H46/F46*100,0)</f>
        <v>0</v>
      </c>
      <c r="J46" s="37" t="e">
        <f t="shared" ref="J46" si="34">H46/G46*100</f>
        <v>#DIV/0!</v>
      </c>
      <c r="K46" s="38">
        <f t="shared" ref="K46" si="35">IF(G46&gt;0,H46/G46*100,0)</f>
        <v>0</v>
      </c>
      <c r="L46" s="31">
        <f t="shared" ref="L46" si="36">H46-G46</f>
        <v>0</v>
      </c>
      <c r="M46" s="36"/>
      <c r="N46" s="38"/>
      <c r="O46" s="36">
        <f t="shared" si="4"/>
        <v>0</v>
      </c>
    </row>
    <row r="47" spans="1:15" x14ac:dyDescent="0.2">
      <c r="A47" s="75" t="s">
        <v>12</v>
      </c>
      <c r="B47" s="75" t="s">
        <v>149</v>
      </c>
      <c r="C47" s="75" t="s">
        <v>150</v>
      </c>
      <c r="D47" s="41" t="s">
        <v>229</v>
      </c>
      <c r="E47" s="31">
        <v>105</v>
      </c>
      <c r="F47" s="31">
        <v>105</v>
      </c>
      <c r="G47" s="31">
        <v>8.7520000000000007</v>
      </c>
      <c r="H47" s="31"/>
      <c r="I47" s="37">
        <f t="shared" si="16"/>
        <v>0</v>
      </c>
      <c r="J47" s="37">
        <f t="shared" si="9"/>
        <v>0</v>
      </c>
      <c r="K47" s="38">
        <f t="shared" si="17"/>
        <v>0</v>
      </c>
      <c r="L47" s="31">
        <f t="shared" ref="L47" si="37">H47-G47</f>
        <v>-8.7520000000000007</v>
      </c>
      <c r="M47" s="31">
        <v>8.8000000000000007</v>
      </c>
      <c r="N47" s="38">
        <f t="shared" si="3"/>
        <v>0</v>
      </c>
      <c r="O47" s="36">
        <f t="shared" si="4"/>
        <v>-8.8000000000000007</v>
      </c>
    </row>
    <row r="48" spans="1:15" ht="24" customHeight="1" x14ac:dyDescent="0.2">
      <c r="A48" s="75"/>
      <c r="B48" s="75" t="s">
        <v>184</v>
      </c>
      <c r="C48" s="75"/>
      <c r="D48" s="41" t="s">
        <v>230</v>
      </c>
      <c r="E48" s="31">
        <f>E50</f>
        <v>21145.867999999999</v>
      </c>
      <c r="F48" s="31">
        <f t="shared" ref="F48:H48" si="38">F50</f>
        <v>21145.867999999999</v>
      </c>
      <c r="G48" s="31">
        <f t="shared" si="38"/>
        <v>1604.5060000000001</v>
      </c>
      <c r="H48" s="31">
        <f t="shared" si="38"/>
        <v>1604.4480000000001</v>
      </c>
      <c r="I48" s="37">
        <f t="shared" si="16"/>
        <v>7.5875249008458781</v>
      </c>
      <c r="J48" s="37">
        <f t="shared" si="9"/>
        <v>99.99638518023616</v>
      </c>
      <c r="K48" s="38">
        <f t="shared" si="17"/>
        <v>99.99638518023616</v>
      </c>
      <c r="L48" s="31">
        <f t="shared" si="18"/>
        <v>-5.7999999999992724E-2</v>
      </c>
      <c r="M48" s="36">
        <f t="shared" ref="M48" si="39">M50</f>
        <v>1220.903</v>
      </c>
      <c r="N48" s="38">
        <f t="shared" si="3"/>
        <v>131.41486260579259</v>
      </c>
      <c r="O48" s="36">
        <f t="shared" si="4"/>
        <v>383.54500000000007</v>
      </c>
    </row>
    <row r="49" spans="1:15" x14ac:dyDescent="0.2">
      <c r="A49" s="75"/>
      <c r="B49" s="75"/>
      <c r="C49" s="75"/>
      <c r="D49" s="40" t="s">
        <v>48</v>
      </c>
      <c r="E49" s="31"/>
      <c r="F49" s="31"/>
      <c r="G49" s="31"/>
      <c r="H49" s="31"/>
      <c r="I49" s="37">
        <f t="shared" si="16"/>
        <v>0</v>
      </c>
      <c r="J49" s="37" t="e">
        <f t="shared" si="9"/>
        <v>#DIV/0!</v>
      </c>
      <c r="K49" s="38">
        <f t="shared" si="17"/>
        <v>0</v>
      </c>
      <c r="L49" s="31">
        <f t="shared" si="18"/>
        <v>0</v>
      </c>
      <c r="M49" s="36"/>
      <c r="N49" s="38"/>
      <c r="O49" s="36">
        <f t="shared" si="4"/>
        <v>0</v>
      </c>
    </row>
    <row r="50" spans="1:15" ht="24" customHeight="1" x14ac:dyDescent="0.2">
      <c r="A50" s="75" t="s">
        <v>71</v>
      </c>
      <c r="B50" s="22" t="s">
        <v>151</v>
      </c>
      <c r="C50" s="75" t="s">
        <v>152</v>
      </c>
      <c r="D50" s="40" t="s">
        <v>153</v>
      </c>
      <c r="E50" s="31">
        <v>21145.867999999999</v>
      </c>
      <c r="F50" s="31">
        <v>21145.867999999999</v>
      </c>
      <c r="G50" s="31">
        <v>1604.5060000000001</v>
      </c>
      <c r="H50" s="31">
        <v>1604.4480000000001</v>
      </c>
      <c r="I50" s="37">
        <f t="shared" si="16"/>
        <v>7.5875249008458781</v>
      </c>
      <c r="J50" s="37">
        <f t="shared" si="9"/>
        <v>99.99638518023616</v>
      </c>
      <c r="K50" s="38">
        <f t="shared" si="17"/>
        <v>99.99638518023616</v>
      </c>
      <c r="L50" s="31">
        <f t="shared" si="18"/>
        <v>-5.7999999999992724E-2</v>
      </c>
      <c r="M50" s="31">
        <v>1220.903</v>
      </c>
      <c r="N50" s="38">
        <f t="shared" si="3"/>
        <v>131.41486260579259</v>
      </c>
      <c r="O50" s="36">
        <f t="shared" si="4"/>
        <v>383.54500000000007</v>
      </c>
    </row>
    <row r="51" spans="1:15" x14ac:dyDescent="0.2">
      <c r="A51" s="75"/>
      <c r="B51" s="75" t="s">
        <v>159</v>
      </c>
      <c r="C51" s="75"/>
      <c r="D51" s="41" t="s">
        <v>160</v>
      </c>
      <c r="E51" s="31">
        <f>E53</f>
        <v>557.66</v>
      </c>
      <c r="F51" s="31">
        <f t="shared" ref="F51:H51" si="40">F53</f>
        <v>557.66</v>
      </c>
      <c r="G51" s="31">
        <f t="shared" si="40"/>
        <v>0</v>
      </c>
      <c r="H51" s="31">
        <f t="shared" si="40"/>
        <v>0</v>
      </c>
      <c r="I51" s="37">
        <f t="shared" si="16"/>
        <v>0</v>
      </c>
      <c r="J51" s="37" t="e">
        <f t="shared" si="9"/>
        <v>#DIV/0!</v>
      </c>
      <c r="K51" s="38">
        <f t="shared" si="17"/>
        <v>0</v>
      </c>
      <c r="L51" s="31">
        <f t="shared" si="18"/>
        <v>0</v>
      </c>
      <c r="M51" s="36">
        <f t="shared" ref="M51" si="41">M53</f>
        <v>0</v>
      </c>
      <c r="N51" s="38"/>
      <c r="O51" s="36">
        <f t="shared" si="4"/>
        <v>0</v>
      </c>
    </row>
    <row r="52" spans="1:15" x14ac:dyDescent="0.2">
      <c r="A52" s="75"/>
      <c r="B52" s="75"/>
      <c r="C52" s="75"/>
      <c r="D52" s="40" t="s">
        <v>48</v>
      </c>
      <c r="E52" s="31"/>
      <c r="F52" s="31"/>
      <c r="G52" s="31"/>
      <c r="H52" s="31"/>
      <c r="I52" s="37">
        <f t="shared" si="16"/>
        <v>0</v>
      </c>
      <c r="J52" s="37" t="e">
        <f t="shared" si="9"/>
        <v>#DIV/0!</v>
      </c>
      <c r="K52" s="38">
        <f t="shared" si="17"/>
        <v>0</v>
      </c>
      <c r="L52" s="31">
        <f t="shared" si="18"/>
        <v>0</v>
      </c>
      <c r="M52" s="36"/>
      <c r="N52" s="38"/>
      <c r="O52" s="36">
        <f t="shared" si="4"/>
        <v>0</v>
      </c>
    </row>
    <row r="53" spans="1:15" x14ac:dyDescent="0.2">
      <c r="A53" s="75" t="s">
        <v>154</v>
      </c>
      <c r="B53" s="22" t="s">
        <v>155</v>
      </c>
      <c r="C53" s="22" t="s">
        <v>138</v>
      </c>
      <c r="D53" s="40" t="s">
        <v>156</v>
      </c>
      <c r="E53" s="31">
        <v>557.66</v>
      </c>
      <c r="F53" s="31">
        <v>557.66</v>
      </c>
      <c r="G53" s="31"/>
      <c r="H53" s="31"/>
      <c r="I53" s="37">
        <f t="shared" si="16"/>
        <v>0</v>
      </c>
      <c r="J53" s="37" t="e">
        <f t="shared" si="9"/>
        <v>#DIV/0!</v>
      </c>
      <c r="K53" s="38">
        <f t="shared" si="17"/>
        <v>0</v>
      </c>
      <c r="L53" s="31">
        <f t="shared" si="18"/>
        <v>0</v>
      </c>
      <c r="M53" s="36"/>
      <c r="N53" s="38"/>
      <c r="O53" s="36">
        <f t="shared" si="4"/>
        <v>0</v>
      </c>
    </row>
    <row r="54" spans="1:15" x14ac:dyDescent="0.2">
      <c r="A54" s="75"/>
      <c r="B54" s="75" t="s">
        <v>231</v>
      </c>
      <c r="C54" s="75"/>
      <c r="D54" s="41" t="s">
        <v>158</v>
      </c>
      <c r="E54" s="31">
        <f>SUM(E56:E57)</f>
        <v>6852.8159999999998</v>
      </c>
      <c r="F54" s="31">
        <f>SUM(F56:F57)</f>
        <v>6852.8159999999998</v>
      </c>
      <c r="G54" s="31">
        <f>SUM(G56:G57)</f>
        <v>483.70299999999997</v>
      </c>
      <c r="H54" s="31">
        <f>SUM(H56:H57)</f>
        <v>483.69900000000001</v>
      </c>
      <c r="I54" s="37">
        <f t="shared" si="16"/>
        <v>7.0583975988848966</v>
      </c>
      <c r="J54" s="37">
        <f t="shared" si="9"/>
        <v>99.999173046270144</v>
      </c>
      <c r="K54" s="38">
        <f t="shared" si="17"/>
        <v>99.999173046270144</v>
      </c>
      <c r="L54" s="31">
        <f t="shared" si="18"/>
        <v>-3.999999999962256E-3</v>
      </c>
      <c r="M54" s="36">
        <f>SUM(M56:M57)</f>
        <v>323.28500000000003</v>
      </c>
      <c r="N54" s="38">
        <f t="shared" si="3"/>
        <v>149.61999474148197</v>
      </c>
      <c r="O54" s="36">
        <f t="shared" si="4"/>
        <v>160.41399999999999</v>
      </c>
    </row>
    <row r="55" spans="1:15" x14ac:dyDescent="0.2">
      <c r="A55" s="75"/>
      <c r="B55" s="75"/>
      <c r="C55" s="75"/>
      <c r="D55" s="40" t="s">
        <v>48</v>
      </c>
      <c r="E55" s="31"/>
      <c r="F55" s="31"/>
      <c r="G55" s="31"/>
      <c r="H55" s="31"/>
      <c r="I55" s="37">
        <f t="shared" si="16"/>
        <v>0</v>
      </c>
      <c r="J55" s="37" t="e">
        <f t="shared" si="9"/>
        <v>#DIV/0!</v>
      </c>
      <c r="K55" s="38">
        <f t="shared" si="17"/>
        <v>0</v>
      </c>
      <c r="L55" s="31">
        <f t="shared" si="18"/>
        <v>0</v>
      </c>
      <c r="M55" s="36"/>
      <c r="N55" s="38"/>
      <c r="O55" s="36">
        <f t="shared" si="4"/>
        <v>0</v>
      </c>
    </row>
    <row r="56" spans="1:15" x14ac:dyDescent="0.2">
      <c r="A56" s="75" t="s">
        <v>69</v>
      </c>
      <c r="B56" s="22" t="s">
        <v>232</v>
      </c>
      <c r="C56" s="22" t="s">
        <v>138</v>
      </c>
      <c r="D56" s="40" t="s">
        <v>396</v>
      </c>
      <c r="E56" s="31">
        <v>6765.7860000000001</v>
      </c>
      <c r="F56" s="31">
        <v>6765.7860000000001</v>
      </c>
      <c r="G56" s="31">
        <v>483.70299999999997</v>
      </c>
      <c r="H56" s="31">
        <v>483.69900000000001</v>
      </c>
      <c r="I56" s="37">
        <f t="shared" si="16"/>
        <v>7.1491915351741833</v>
      </c>
      <c r="J56" s="37">
        <f t="shared" si="9"/>
        <v>99.999173046270144</v>
      </c>
      <c r="K56" s="38">
        <f t="shared" si="17"/>
        <v>99.999173046270144</v>
      </c>
      <c r="L56" s="31">
        <f t="shared" si="18"/>
        <v>-3.999999999962256E-3</v>
      </c>
      <c r="M56" s="31">
        <v>323.28500000000003</v>
      </c>
      <c r="N56" s="38">
        <f t="shared" si="3"/>
        <v>149.61999474148197</v>
      </c>
      <c r="O56" s="36">
        <f t="shared" si="4"/>
        <v>160.41399999999999</v>
      </c>
    </row>
    <row r="57" spans="1:15" x14ac:dyDescent="0.2">
      <c r="A57" s="75" t="s">
        <v>22</v>
      </c>
      <c r="B57" s="22" t="s">
        <v>233</v>
      </c>
      <c r="C57" s="22" t="s">
        <v>138</v>
      </c>
      <c r="D57" s="40" t="s">
        <v>162</v>
      </c>
      <c r="E57" s="31">
        <v>87.03</v>
      </c>
      <c r="F57" s="31">
        <v>87.03</v>
      </c>
      <c r="G57" s="31"/>
      <c r="H57" s="31"/>
      <c r="I57" s="37">
        <f t="shared" si="16"/>
        <v>0</v>
      </c>
      <c r="J57" s="37" t="e">
        <f t="shared" si="9"/>
        <v>#DIV/0!</v>
      </c>
      <c r="K57" s="38">
        <f t="shared" si="17"/>
        <v>0</v>
      </c>
      <c r="L57" s="31">
        <f t="shared" si="18"/>
        <v>0</v>
      </c>
      <c r="M57" s="36"/>
      <c r="N57" s="67" t="e">
        <f t="shared" si="3"/>
        <v>#DIV/0!</v>
      </c>
      <c r="O57" s="36">
        <f t="shared" si="4"/>
        <v>0</v>
      </c>
    </row>
    <row r="58" spans="1:15" x14ac:dyDescent="0.2">
      <c r="A58" s="75"/>
      <c r="B58" s="75" t="s">
        <v>157</v>
      </c>
      <c r="C58" s="75"/>
      <c r="D58" s="41" t="s">
        <v>164</v>
      </c>
      <c r="E58" s="31">
        <f>SUM(E60:E61)</f>
        <v>8024.4859999999999</v>
      </c>
      <c r="F58" s="31">
        <f t="shared" ref="F58:H58" si="42">SUM(F60:F61)</f>
        <v>8024.4859999999999</v>
      </c>
      <c r="G58" s="31">
        <f t="shared" si="42"/>
        <v>520.298</v>
      </c>
      <c r="H58" s="31">
        <f t="shared" si="42"/>
        <v>518.06100000000004</v>
      </c>
      <c r="I58" s="37">
        <f t="shared" si="16"/>
        <v>6.4560022909878594</v>
      </c>
      <c r="J58" s="37">
        <f t="shared" si="9"/>
        <v>99.570054084390108</v>
      </c>
      <c r="K58" s="38">
        <f t="shared" si="17"/>
        <v>99.570054084390108</v>
      </c>
      <c r="L58" s="31">
        <f t="shared" si="18"/>
        <v>-2.2369999999999663</v>
      </c>
      <c r="M58" s="36">
        <f t="shared" ref="M58" si="43">SUM(M60:M61)</f>
        <v>425.12400000000002</v>
      </c>
      <c r="N58" s="38">
        <f t="shared" si="3"/>
        <v>121.86115109944393</v>
      </c>
      <c r="O58" s="36">
        <f t="shared" si="4"/>
        <v>92.937000000000012</v>
      </c>
    </row>
    <row r="59" spans="1:15" x14ac:dyDescent="0.2">
      <c r="A59" s="75"/>
      <c r="B59" s="75"/>
      <c r="C59" s="75"/>
      <c r="D59" s="40" t="s">
        <v>48</v>
      </c>
      <c r="E59" s="31"/>
      <c r="F59" s="31"/>
      <c r="G59" s="31"/>
      <c r="H59" s="31"/>
      <c r="I59" s="37">
        <f t="shared" si="16"/>
        <v>0</v>
      </c>
      <c r="J59" s="37" t="e">
        <f t="shared" si="9"/>
        <v>#DIV/0!</v>
      </c>
      <c r="K59" s="38">
        <f t="shared" si="17"/>
        <v>0</v>
      </c>
      <c r="L59" s="31">
        <f t="shared" si="18"/>
        <v>0</v>
      </c>
      <c r="M59" s="36"/>
      <c r="N59" s="38"/>
      <c r="O59" s="36">
        <f t="shared" si="4"/>
        <v>0</v>
      </c>
    </row>
    <row r="60" spans="1:15" x14ac:dyDescent="0.2">
      <c r="A60" s="75" t="s">
        <v>105</v>
      </c>
      <c r="B60" s="22" t="s">
        <v>161</v>
      </c>
      <c r="C60" s="22" t="s">
        <v>138</v>
      </c>
      <c r="D60" s="40" t="s">
        <v>165</v>
      </c>
      <c r="E60" s="31">
        <v>7336.4459999999999</v>
      </c>
      <c r="F60" s="31">
        <v>7336.4459999999999</v>
      </c>
      <c r="G60" s="31">
        <v>520.298</v>
      </c>
      <c r="H60" s="31">
        <v>518.06100000000004</v>
      </c>
      <c r="I60" s="37">
        <f t="shared" si="16"/>
        <v>7.0614709083935203</v>
      </c>
      <c r="J60" s="37">
        <f t="shared" si="9"/>
        <v>99.570054084390108</v>
      </c>
      <c r="K60" s="38">
        <f t="shared" si="17"/>
        <v>99.570054084390108</v>
      </c>
      <c r="L60" s="31">
        <f t="shared" si="18"/>
        <v>-2.2369999999999663</v>
      </c>
      <c r="M60" s="31">
        <v>391.79</v>
      </c>
      <c r="N60" s="38">
        <f t="shared" si="3"/>
        <v>132.22925546849078</v>
      </c>
      <c r="O60" s="36">
        <f t="shared" si="4"/>
        <v>126.27100000000002</v>
      </c>
    </row>
    <row r="61" spans="1:15" x14ac:dyDescent="0.2">
      <c r="A61" s="75" t="s">
        <v>70</v>
      </c>
      <c r="B61" s="22" t="s">
        <v>234</v>
      </c>
      <c r="C61" s="22" t="s">
        <v>138</v>
      </c>
      <c r="D61" s="40" t="s">
        <v>166</v>
      </c>
      <c r="E61" s="31">
        <v>688.04</v>
      </c>
      <c r="F61" s="31">
        <v>688.04</v>
      </c>
      <c r="G61" s="31"/>
      <c r="H61" s="31"/>
      <c r="I61" s="37">
        <f t="shared" si="16"/>
        <v>0</v>
      </c>
      <c r="J61" s="37" t="e">
        <f t="shared" si="9"/>
        <v>#DIV/0!</v>
      </c>
      <c r="K61" s="38">
        <f t="shared" si="17"/>
        <v>0</v>
      </c>
      <c r="L61" s="31">
        <f t="shared" si="18"/>
        <v>0</v>
      </c>
      <c r="M61" s="31">
        <v>33.334000000000003</v>
      </c>
      <c r="N61" s="38">
        <f t="shared" si="3"/>
        <v>0</v>
      </c>
      <c r="O61" s="36">
        <f t="shared" si="4"/>
        <v>-33.334000000000003</v>
      </c>
    </row>
    <row r="62" spans="1:15" ht="25.5" x14ac:dyDescent="0.2">
      <c r="A62" s="75" t="s">
        <v>3</v>
      </c>
      <c r="B62" s="75" t="s">
        <v>163</v>
      </c>
      <c r="C62" s="75" t="s">
        <v>138</v>
      </c>
      <c r="D62" s="41" t="s">
        <v>168</v>
      </c>
      <c r="E62" s="31">
        <v>4284.5959999999995</v>
      </c>
      <c r="F62" s="31">
        <v>4284.5959999999995</v>
      </c>
      <c r="G62" s="31"/>
      <c r="H62" s="31"/>
      <c r="I62" s="37">
        <f t="shared" si="16"/>
        <v>0</v>
      </c>
      <c r="J62" s="37" t="e">
        <f t="shared" si="9"/>
        <v>#DIV/0!</v>
      </c>
      <c r="K62" s="38">
        <f t="shared" si="17"/>
        <v>0</v>
      </c>
      <c r="L62" s="31">
        <f t="shared" si="18"/>
        <v>0</v>
      </c>
      <c r="M62" s="36"/>
      <c r="N62" s="38"/>
      <c r="O62" s="36">
        <f t="shared" si="4"/>
        <v>0</v>
      </c>
    </row>
    <row r="63" spans="1:15" ht="26.25" customHeight="1" x14ac:dyDescent="0.2">
      <c r="A63" s="75"/>
      <c r="B63" s="75" t="s">
        <v>167</v>
      </c>
      <c r="C63" s="75"/>
      <c r="D63" s="69" t="s">
        <v>235</v>
      </c>
      <c r="E63" s="31">
        <v>3005</v>
      </c>
      <c r="F63" s="31">
        <v>3005</v>
      </c>
      <c r="G63" s="31">
        <v>633.72400000000005</v>
      </c>
      <c r="H63" s="31">
        <v>624.23299999999995</v>
      </c>
      <c r="I63" s="37">
        <f t="shared" si="16"/>
        <v>20.773144758735441</v>
      </c>
      <c r="J63" s="37">
        <f t="shared" si="9"/>
        <v>98.502344869375293</v>
      </c>
      <c r="K63" s="38">
        <f t="shared" si="17"/>
        <v>98.502344869375293</v>
      </c>
      <c r="L63" s="31">
        <f t="shared" si="18"/>
        <v>-9.4910000000000991</v>
      </c>
      <c r="M63" s="31">
        <v>218.756</v>
      </c>
      <c r="N63" s="38">
        <f t="shared" si="3"/>
        <v>285.35583024008486</v>
      </c>
      <c r="O63" s="36">
        <f t="shared" si="4"/>
        <v>405.47699999999998</v>
      </c>
    </row>
    <row r="64" spans="1:15" x14ac:dyDescent="0.2">
      <c r="A64" s="75" t="s">
        <v>111</v>
      </c>
      <c r="B64" s="22" t="s">
        <v>236</v>
      </c>
      <c r="C64" s="22" t="s">
        <v>146</v>
      </c>
      <c r="D64" s="41" t="s">
        <v>238</v>
      </c>
      <c r="E64" s="31">
        <f>E66</f>
        <v>292.3</v>
      </c>
      <c r="F64" s="31">
        <f t="shared" ref="F64:H64" si="44">F66</f>
        <v>292.3</v>
      </c>
      <c r="G64" s="31">
        <f t="shared" si="44"/>
        <v>48.712000000000003</v>
      </c>
      <c r="H64" s="31">
        <f t="shared" si="44"/>
        <v>0</v>
      </c>
      <c r="I64" s="37">
        <f t="shared" si="16"/>
        <v>0</v>
      </c>
      <c r="J64" s="37">
        <f t="shared" si="9"/>
        <v>0</v>
      </c>
      <c r="K64" s="38">
        <f t="shared" si="17"/>
        <v>0</v>
      </c>
      <c r="L64" s="31">
        <f t="shared" si="18"/>
        <v>-48.712000000000003</v>
      </c>
      <c r="M64" s="36">
        <f t="shared" ref="M64" si="45">M66</f>
        <v>0</v>
      </c>
      <c r="N64" s="67" t="e">
        <f t="shared" si="3"/>
        <v>#DIV/0!</v>
      </c>
      <c r="O64" s="36">
        <f t="shared" si="4"/>
        <v>0</v>
      </c>
    </row>
    <row r="65" spans="1:15" x14ac:dyDescent="0.2">
      <c r="A65" s="75"/>
      <c r="B65" s="22"/>
      <c r="C65" s="22"/>
      <c r="D65" s="40" t="s">
        <v>48</v>
      </c>
      <c r="E65" s="31"/>
      <c r="F65" s="31"/>
      <c r="G65" s="31"/>
      <c r="H65" s="31"/>
      <c r="I65" s="37"/>
      <c r="J65" s="37"/>
      <c r="K65" s="38"/>
      <c r="L65" s="31"/>
      <c r="M65" s="36"/>
      <c r="N65" s="38"/>
      <c r="O65" s="36">
        <f t="shared" si="4"/>
        <v>0</v>
      </c>
    </row>
    <row r="66" spans="1:15" ht="25.5" x14ac:dyDescent="0.2">
      <c r="A66" s="75" t="s">
        <v>6</v>
      </c>
      <c r="B66" s="22" t="s">
        <v>237</v>
      </c>
      <c r="C66" s="22" t="s">
        <v>146</v>
      </c>
      <c r="D66" s="40" t="s">
        <v>239</v>
      </c>
      <c r="E66" s="31">
        <v>292.3</v>
      </c>
      <c r="F66" s="31">
        <v>292.3</v>
      </c>
      <c r="G66" s="31">
        <v>48.712000000000003</v>
      </c>
      <c r="H66" s="31"/>
      <c r="I66" s="37">
        <f t="shared" si="16"/>
        <v>0</v>
      </c>
      <c r="J66" s="37">
        <f t="shared" si="9"/>
        <v>0</v>
      </c>
      <c r="K66" s="38">
        <f t="shared" si="17"/>
        <v>0</v>
      </c>
      <c r="L66" s="31">
        <f t="shared" si="18"/>
        <v>-48.712000000000003</v>
      </c>
      <c r="M66" s="31"/>
      <c r="N66" s="67" t="e">
        <f t="shared" si="3"/>
        <v>#DIV/0!</v>
      </c>
      <c r="O66" s="36">
        <f t="shared" si="4"/>
        <v>0</v>
      </c>
    </row>
    <row r="67" spans="1:15" ht="27.75" customHeight="1" x14ac:dyDescent="0.2">
      <c r="A67" s="75" t="s">
        <v>72</v>
      </c>
      <c r="B67" s="75" t="s">
        <v>169</v>
      </c>
      <c r="C67" s="75" t="s">
        <v>171</v>
      </c>
      <c r="D67" s="69" t="s">
        <v>397</v>
      </c>
      <c r="E67" s="31">
        <v>2131.85</v>
      </c>
      <c r="F67" s="31">
        <v>2131.85</v>
      </c>
      <c r="G67" s="31">
        <v>194.11199999999999</v>
      </c>
      <c r="H67" s="31">
        <v>194.11099999999999</v>
      </c>
      <c r="I67" s="37">
        <f t="shared" si="16"/>
        <v>9.1052841428805973</v>
      </c>
      <c r="J67" s="37">
        <f t="shared" si="9"/>
        <v>99.999484833498187</v>
      </c>
      <c r="K67" s="38">
        <f t="shared" si="17"/>
        <v>99.999484833498187</v>
      </c>
      <c r="L67" s="31">
        <f t="shared" si="18"/>
        <v>-1.0000000000047748E-3</v>
      </c>
      <c r="M67" s="31">
        <v>229.45099999999999</v>
      </c>
      <c r="N67" s="38">
        <f t="shared" si="3"/>
        <v>84.598018749101115</v>
      </c>
      <c r="O67" s="36">
        <f t="shared" si="4"/>
        <v>-35.340000000000003</v>
      </c>
    </row>
    <row r="68" spans="1:15" x14ac:dyDescent="0.2">
      <c r="A68" s="75"/>
      <c r="B68" s="75" t="s">
        <v>170</v>
      </c>
      <c r="C68" s="75"/>
      <c r="D68" s="41" t="s">
        <v>172</v>
      </c>
      <c r="E68" s="31">
        <f>E70</f>
        <v>4471.6009999999997</v>
      </c>
      <c r="F68" s="31">
        <f t="shared" ref="F68:H68" si="46">F70</f>
        <v>4471.6009999999997</v>
      </c>
      <c r="G68" s="31">
        <f t="shared" si="46"/>
        <v>345.69400000000002</v>
      </c>
      <c r="H68" s="31">
        <f t="shared" si="46"/>
        <v>345.69200000000001</v>
      </c>
      <c r="I68" s="37">
        <f t="shared" si="16"/>
        <v>7.7308328717164168</v>
      </c>
      <c r="J68" s="37">
        <f t="shared" si="9"/>
        <v>99.999421453655543</v>
      </c>
      <c r="K68" s="38">
        <f t="shared" si="17"/>
        <v>99.999421453655543</v>
      </c>
      <c r="L68" s="31">
        <f t="shared" si="18"/>
        <v>-2.0000000000095497E-3</v>
      </c>
      <c r="M68" s="36">
        <f t="shared" ref="M68" si="47">M70</f>
        <v>233.452</v>
      </c>
      <c r="N68" s="38">
        <f t="shared" si="3"/>
        <v>148.07840583931602</v>
      </c>
      <c r="O68" s="36">
        <f t="shared" si="4"/>
        <v>112.24000000000001</v>
      </c>
    </row>
    <row r="69" spans="1:15" x14ac:dyDescent="0.2">
      <c r="A69" s="75"/>
      <c r="B69" s="75"/>
      <c r="C69" s="75"/>
      <c r="D69" s="40" t="s">
        <v>48</v>
      </c>
      <c r="E69" s="31"/>
      <c r="F69" s="31"/>
      <c r="G69" s="31"/>
      <c r="H69" s="31"/>
      <c r="I69" s="37">
        <f t="shared" si="16"/>
        <v>0</v>
      </c>
      <c r="J69" s="37" t="e">
        <f t="shared" si="9"/>
        <v>#DIV/0!</v>
      </c>
      <c r="K69" s="38">
        <f t="shared" si="17"/>
        <v>0</v>
      </c>
      <c r="L69" s="31">
        <f t="shared" si="18"/>
        <v>0</v>
      </c>
      <c r="M69" s="36"/>
      <c r="N69" s="38"/>
      <c r="O69" s="36">
        <f t="shared" si="4"/>
        <v>0</v>
      </c>
    </row>
    <row r="70" spans="1:15" ht="25.5" x14ac:dyDescent="0.2">
      <c r="A70" s="75" t="s">
        <v>73</v>
      </c>
      <c r="B70" s="22" t="s">
        <v>240</v>
      </c>
      <c r="C70" s="22" t="s">
        <v>150</v>
      </c>
      <c r="D70" s="40" t="s">
        <v>398</v>
      </c>
      <c r="E70" s="31">
        <v>4471.6009999999997</v>
      </c>
      <c r="F70" s="31">
        <v>4471.6009999999997</v>
      </c>
      <c r="G70" s="31">
        <v>345.69400000000002</v>
      </c>
      <c r="H70" s="31">
        <v>345.69200000000001</v>
      </c>
      <c r="I70" s="37">
        <f t="shared" si="16"/>
        <v>7.7308328717164168</v>
      </c>
      <c r="J70" s="37">
        <f t="shared" si="9"/>
        <v>99.999421453655543</v>
      </c>
      <c r="K70" s="38">
        <f t="shared" si="17"/>
        <v>99.999421453655543</v>
      </c>
      <c r="L70" s="31">
        <f t="shared" si="18"/>
        <v>-2.0000000000095497E-3</v>
      </c>
      <c r="M70" s="31">
        <v>233.452</v>
      </c>
      <c r="N70" s="38">
        <f t="shared" si="3"/>
        <v>148.07840583931602</v>
      </c>
      <c r="O70" s="36">
        <f t="shared" si="4"/>
        <v>112.24000000000001</v>
      </c>
    </row>
    <row r="71" spans="1:15" ht="63.75" hidden="1" x14ac:dyDescent="0.2">
      <c r="A71" s="75"/>
      <c r="B71" s="75" t="s">
        <v>242</v>
      </c>
      <c r="C71" s="22"/>
      <c r="D71" s="41" t="s">
        <v>243</v>
      </c>
      <c r="E71" s="31"/>
      <c r="F71" s="31"/>
      <c r="G71" s="31"/>
      <c r="H71" s="31"/>
      <c r="I71" s="37">
        <f t="shared" si="16"/>
        <v>0</v>
      </c>
      <c r="J71" s="37" t="e">
        <f t="shared" si="9"/>
        <v>#DIV/0!</v>
      </c>
      <c r="K71" s="38">
        <f t="shared" si="17"/>
        <v>0</v>
      </c>
      <c r="L71" s="31">
        <f t="shared" si="18"/>
        <v>0</v>
      </c>
      <c r="M71" s="36"/>
      <c r="N71" s="38" t="e">
        <f t="shared" si="3"/>
        <v>#DIV/0!</v>
      </c>
      <c r="O71" s="36">
        <f t="shared" si="4"/>
        <v>0</v>
      </c>
    </row>
    <row r="72" spans="1:15" ht="21" x14ac:dyDescent="0.2">
      <c r="A72" s="75" t="s">
        <v>32</v>
      </c>
      <c r="B72" s="75" t="s">
        <v>244</v>
      </c>
      <c r="C72" s="75" t="s">
        <v>173</v>
      </c>
      <c r="D72" s="41" t="s">
        <v>245</v>
      </c>
      <c r="E72" s="31">
        <f>SUM(E74:E75)</f>
        <v>38418.661999999997</v>
      </c>
      <c r="F72" s="31">
        <f t="shared" ref="F72:H72" si="48">SUM(F74:F75)</f>
        <v>38418.661999999997</v>
      </c>
      <c r="G72" s="31">
        <f t="shared" si="48"/>
        <v>4482.6080000000002</v>
      </c>
      <c r="H72" s="31">
        <f t="shared" si="48"/>
        <v>4479.8420000000006</v>
      </c>
      <c r="I72" s="37">
        <f t="shared" si="16"/>
        <v>11.660588283891826</v>
      </c>
      <c r="J72" s="37">
        <f t="shared" si="9"/>
        <v>99.938294849783887</v>
      </c>
      <c r="K72" s="38">
        <f t="shared" si="17"/>
        <v>99.938294849783887</v>
      </c>
      <c r="L72" s="31">
        <f t="shared" si="18"/>
        <v>-2.7659999999996217</v>
      </c>
      <c r="M72" s="36">
        <f t="shared" ref="M72" si="49">SUM(M74:M75)</f>
        <v>714.25800000000004</v>
      </c>
      <c r="N72" s="79" t="s">
        <v>406</v>
      </c>
      <c r="O72" s="36">
        <f t="shared" si="4"/>
        <v>3765.5840000000007</v>
      </c>
    </row>
    <row r="73" spans="1:15" x14ac:dyDescent="0.2">
      <c r="A73" s="75"/>
      <c r="B73" s="75"/>
      <c r="C73" s="75"/>
      <c r="D73" s="40" t="s">
        <v>48</v>
      </c>
      <c r="E73" s="31"/>
      <c r="F73" s="31"/>
      <c r="G73" s="31"/>
      <c r="H73" s="31"/>
      <c r="I73" s="37">
        <f t="shared" si="16"/>
        <v>0</v>
      </c>
      <c r="J73" s="37"/>
      <c r="K73" s="38">
        <f t="shared" si="17"/>
        <v>0</v>
      </c>
      <c r="L73" s="31"/>
      <c r="M73" s="36"/>
      <c r="N73" s="38"/>
      <c r="O73" s="36">
        <f t="shared" si="4"/>
        <v>0</v>
      </c>
    </row>
    <row r="74" spans="1:15" x14ac:dyDescent="0.2">
      <c r="A74" s="75"/>
      <c r="B74" s="22" t="s">
        <v>246</v>
      </c>
      <c r="C74" s="75"/>
      <c r="D74" s="40" t="s">
        <v>248</v>
      </c>
      <c r="E74" s="31">
        <v>3489.2649999999999</v>
      </c>
      <c r="F74" s="31">
        <v>3489.2649999999999</v>
      </c>
      <c r="G74" s="31">
        <v>290.10199999999998</v>
      </c>
      <c r="H74" s="31">
        <v>289.89</v>
      </c>
      <c r="I74" s="37">
        <f t="shared" si="16"/>
        <v>8.3080534152608081</v>
      </c>
      <c r="J74" s="37"/>
      <c r="K74" s="38">
        <f t="shared" si="17"/>
        <v>99.926922254931029</v>
      </c>
      <c r="L74" s="31">
        <f t="shared" ref="L74:L75" si="50">H74-G74</f>
        <v>-0.21199999999998909</v>
      </c>
      <c r="M74" s="31">
        <v>185.416</v>
      </c>
      <c r="N74" s="38">
        <f t="shared" ref="N74:N136" si="51">H74/M74*100</f>
        <v>156.34573068127884</v>
      </c>
      <c r="O74" s="36">
        <f t="shared" ref="O74:O137" si="52">H74-M74</f>
        <v>104.47399999999999</v>
      </c>
    </row>
    <row r="75" spans="1:15" ht="22.5" x14ac:dyDescent="0.2">
      <c r="A75" s="75"/>
      <c r="B75" s="22" t="s">
        <v>247</v>
      </c>
      <c r="C75" s="75"/>
      <c r="D75" s="40" t="s">
        <v>249</v>
      </c>
      <c r="E75" s="31">
        <v>34929.396999999997</v>
      </c>
      <c r="F75" s="31">
        <v>34929.396999999997</v>
      </c>
      <c r="G75" s="31">
        <v>4192.5060000000003</v>
      </c>
      <c r="H75" s="31">
        <v>4189.9520000000002</v>
      </c>
      <c r="I75" s="37">
        <f t="shared" si="16"/>
        <v>11.995489071855436</v>
      </c>
      <c r="J75" s="37"/>
      <c r="K75" s="38">
        <f t="shared" si="17"/>
        <v>99.939081780682002</v>
      </c>
      <c r="L75" s="31">
        <f t="shared" si="50"/>
        <v>-2.5540000000000873</v>
      </c>
      <c r="M75" s="31">
        <v>528.84199999999998</v>
      </c>
      <c r="N75" s="78" t="s">
        <v>405</v>
      </c>
      <c r="O75" s="36">
        <f t="shared" si="52"/>
        <v>3661.11</v>
      </c>
    </row>
    <row r="76" spans="1:15" ht="14.25" x14ac:dyDescent="0.2">
      <c r="A76" s="12" t="s">
        <v>37</v>
      </c>
      <c r="B76" s="12" t="s">
        <v>174</v>
      </c>
      <c r="C76" s="27"/>
      <c r="D76" s="33" t="s">
        <v>51</v>
      </c>
      <c r="E76" s="32">
        <v>63881.483999999997</v>
      </c>
      <c r="F76" s="32">
        <v>63881.483999999997</v>
      </c>
      <c r="G76" s="32">
        <v>3650.8220000000001</v>
      </c>
      <c r="H76" s="32">
        <v>3648.2159999999999</v>
      </c>
      <c r="I76" s="34">
        <f t="shared" si="16"/>
        <v>5.7109130401541703</v>
      </c>
      <c r="J76" s="34">
        <f t="shared" si="9"/>
        <v>99.928618815159979</v>
      </c>
      <c r="K76" s="35">
        <f t="shared" si="17"/>
        <v>99.928618815159979</v>
      </c>
      <c r="L76" s="32">
        <f t="shared" si="18"/>
        <v>-2.6060000000002219</v>
      </c>
      <c r="M76" s="32">
        <v>3400.8490000000002</v>
      </c>
      <c r="N76" s="35">
        <f t="shared" si="51"/>
        <v>107.27368371838915</v>
      </c>
      <c r="O76" s="30">
        <f t="shared" si="52"/>
        <v>247.36699999999973</v>
      </c>
    </row>
    <row r="77" spans="1:15" ht="14.25" x14ac:dyDescent="0.2">
      <c r="A77" s="12" t="s">
        <v>39</v>
      </c>
      <c r="B77" s="12" t="s">
        <v>175</v>
      </c>
      <c r="C77" s="27"/>
      <c r="D77" s="33" t="s">
        <v>53</v>
      </c>
      <c r="E77" s="32">
        <v>74899.323999999993</v>
      </c>
      <c r="F77" s="32">
        <v>74899.323999999993</v>
      </c>
      <c r="G77" s="32">
        <v>4617.3339999999998</v>
      </c>
      <c r="H77" s="32">
        <v>4581.4179999999997</v>
      </c>
      <c r="I77" s="34">
        <f t="shared" si="16"/>
        <v>6.1167681566792247</v>
      </c>
      <c r="J77" s="34">
        <f t="shared" si="9"/>
        <v>99.222148538528941</v>
      </c>
      <c r="K77" s="35">
        <f t="shared" si="17"/>
        <v>99.222148538528941</v>
      </c>
      <c r="L77" s="32">
        <f t="shared" si="18"/>
        <v>-35.916000000000167</v>
      </c>
      <c r="M77" s="32">
        <v>4641.6989999999996</v>
      </c>
      <c r="N77" s="35">
        <f t="shared" si="51"/>
        <v>98.701316048283189</v>
      </c>
      <c r="O77" s="30">
        <f t="shared" si="52"/>
        <v>-60.280999999999949</v>
      </c>
    </row>
    <row r="78" spans="1:15" hidden="1" x14ac:dyDescent="0.2">
      <c r="A78" s="12" t="s">
        <v>101</v>
      </c>
      <c r="B78" s="12"/>
      <c r="C78" s="27"/>
      <c r="D78" s="42" t="s">
        <v>102</v>
      </c>
      <c r="E78" s="32"/>
      <c r="F78" s="32"/>
      <c r="G78" s="32"/>
      <c r="H78" s="32"/>
      <c r="I78" s="34">
        <f t="shared" si="16"/>
        <v>0</v>
      </c>
      <c r="J78" s="34" t="e">
        <f t="shared" si="9"/>
        <v>#DIV/0!</v>
      </c>
      <c r="K78" s="35">
        <f t="shared" si="17"/>
        <v>0</v>
      </c>
      <c r="L78" s="32">
        <f t="shared" si="18"/>
        <v>0</v>
      </c>
      <c r="M78" s="30"/>
      <c r="N78" s="35" t="e">
        <f t="shared" si="51"/>
        <v>#DIV/0!</v>
      </c>
      <c r="O78" s="30">
        <f t="shared" si="52"/>
        <v>0</v>
      </c>
    </row>
    <row r="79" spans="1:15" ht="14.25" x14ac:dyDescent="0.2">
      <c r="A79" s="12" t="s">
        <v>31</v>
      </c>
      <c r="B79" s="12" t="s">
        <v>176</v>
      </c>
      <c r="C79" s="27"/>
      <c r="D79" s="33" t="s">
        <v>108</v>
      </c>
      <c r="E79" s="32">
        <f>E81+E87+E90+E94</f>
        <v>391847.28200000001</v>
      </c>
      <c r="F79" s="32">
        <f>F81+F87+F90+F94+F86</f>
        <v>391847.28200000001</v>
      </c>
      <c r="G79" s="32">
        <f>G81+G87+G90+G94+G86</f>
        <v>14823.653</v>
      </c>
      <c r="H79" s="32">
        <f>H81+H87+H90+H94+H86</f>
        <v>14823.651</v>
      </c>
      <c r="I79" s="34">
        <f t="shared" si="16"/>
        <v>3.7830174358591062</v>
      </c>
      <c r="J79" s="34">
        <f t="shared" si="9"/>
        <v>99.999986508048991</v>
      </c>
      <c r="K79" s="35">
        <f t="shared" si="17"/>
        <v>99.999986508048991</v>
      </c>
      <c r="L79" s="32">
        <f t="shared" si="18"/>
        <v>-2.0000000004074536E-3</v>
      </c>
      <c r="M79" s="30">
        <f>M81+M87+M90+M94+M86</f>
        <v>28728.758999999998</v>
      </c>
      <c r="N79" s="35">
        <f t="shared" si="51"/>
        <v>51.598647195306981</v>
      </c>
      <c r="O79" s="30">
        <f t="shared" si="52"/>
        <v>-13905.107999999998</v>
      </c>
    </row>
    <row r="80" spans="1:15" x14ac:dyDescent="0.2">
      <c r="A80" s="75"/>
      <c r="B80" s="75"/>
      <c r="C80" s="75"/>
      <c r="D80" s="7" t="s">
        <v>49</v>
      </c>
      <c r="E80" s="36"/>
      <c r="F80" s="31"/>
      <c r="G80" s="31"/>
      <c r="H80" s="31"/>
      <c r="I80" s="37">
        <f t="shared" si="16"/>
        <v>0</v>
      </c>
      <c r="J80" s="37"/>
      <c r="K80" s="38">
        <f t="shared" si="17"/>
        <v>0</v>
      </c>
      <c r="L80" s="31">
        <f t="shared" si="18"/>
        <v>0</v>
      </c>
      <c r="M80" s="36"/>
      <c r="N80" s="70"/>
      <c r="O80" s="36">
        <f t="shared" si="52"/>
        <v>0</v>
      </c>
    </row>
    <row r="81" spans="1:15" x14ac:dyDescent="0.2">
      <c r="A81" s="75" t="s">
        <v>34</v>
      </c>
      <c r="B81" s="75" t="s">
        <v>177</v>
      </c>
      <c r="C81" s="75" t="s">
        <v>178</v>
      </c>
      <c r="D81" s="41" t="s">
        <v>250</v>
      </c>
      <c r="E81" s="31">
        <f>E83+E85+E84</f>
        <v>151120</v>
      </c>
      <c r="F81" s="31">
        <f>F83+F85+F84</f>
        <v>151120</v>
      </c>
      <c r="G81" s="31">
        <f t="shared" ref="G81:H81" si="53">G83+G85+G84</f>
        <v>3000</v>
      </c>
      <c r="H81" s="31">
        <f t="shared" si="53"/>
        <v>3000</v>
      </c>
      <c r="I81" s="37">
        <f t="shared" si="16"/>
        <v>1.985177342509264</v>
      </c>
      <c r="J81" s="37">
        <f t="shared" ref="J81:J123" si="54">H81/G81*100</f>
        <v>100</v>
      </c>
      <c r="K81" s="38">
        <f t="shared" si="17"/>
        <v>100</v>
      </c>
      <c r="L81" s="31">
        <f t="shared" si="18"/>
        <v>0</v>
      </c>
      <c r="M81" s="36">
        <f t="shared" ref="M81" si="55">M83+M85+M84</f>
        <v>17500</v>
      </c>
      <c r="N81" s="76">
        <f t="shared" ref="N81:N82" si="56">H81/M81*100</f>
        <v>17.142857142857142</v>
      </c>
      <c r="O81" s="36">
        <f t="shared" si="52"/>
        <v>-14500</v>
      </c>
    </row>
    <row r="82" spans="1:15" x14ac:dyDescent="0.2">
      <c r="A82" s="75"/>
      <c r="B82" s="75"/>
      <c r="C82" s="75"/>
      <c r="D82" s="40" t="s">
        <v>48</v>
      </c>
      <c r="E82" s="31"/>
      <c r="F82" s="31"/>
      <c r="G82" s="31"/>
      <c r="H82" s="31"/>
      <c r="I82" s="37">
        <f t="shared" ref="I82:I83" si="57">IF(F82&gt;0,H82/F82*100,0)</f>
        <v>0</v>
      </c>
      <c r="J82" s="37" t="e">
        <f t="shared" ref="J82:J83" si="58">H82/G82*100</f>
        <v>#DIV/0!</v>
      </c>
      <c r="K82" s="38">
        <f t="shared" ref="K82:K83" si="59">IF(G82&gt;0,H82/G82*100,0)</f>
        <v>0</v>
      </c>
      <c r="L82" s="31">
        <f t="shared" ref="L82:L83" si="60">H82-G82</f>
        <v>0</v>
      </c>
      <c r="M82" s="36"/>
      <c r="N82" s="67" t="e">
        <f t="shared" si="56"/>
        <v>#DIV/0!</v>
      </c>
      <c r="O82" s="36">
        <f t="shared" si="52"/>
        <v>0</v>
      </c>
    </row>
    <row r="83" spans="1:15" x14ac:dyDescent="0.2">
      <c r="A83" s="75"/>
      <c r="B83" s="22" t="s">
        <v>252</v>
      </c>
      <c r="C83" s="22"/>
      <c r="D83" s="40" t="s">
        <v>251</v>
      </c>
      <c r="E83" s="31">
        <v>3000</v>
      </c>
      <c r="F83" s="31">
        <v>3000</v>
      </c>
      <c r="G83" s="31"/>
      <c r="H83" s="31"/>
      <c r="I83" s="37">
        <f t="shared" si="57"/>
        <v>0</v>
      </c>
      <c r="J83" s="37" t="e">
        <f t="shared" si="58"/>
        <v>#DIV/0!</v>
      </c>
      <c r="K83" s="38">
        <f t="shared" si="59"/>
        <v>0</v>
      </c>
      <c r="L83" s="31">
        <f t="shared" si="60"/>
        <v>0</v>
      </c>
      <c r="M83" s="36"/>
      <c r="N83" s="67" t="e">
        <f>H83/M83*100</f>
        <v>#DIV/0!</v>
      </c>
      <c r="O83" s="36">
        <f t="shared" si="52"/>
        <v>0</v>
      </c>
    </row>
    <row r="84" spans="1:15" x14ac:dyDescent="0.2">
      <c r="A84" s="75"/>
      <c r="B84" s="22" t="s">
        <v>363</v>
      </c>
      <c r="C84" s="22"/>
      <c r="D84" s="40" t="s">
        <v>364</v>
      </c>
      <c r="E84" s="31">
        <v>148000</v>
      </c>
      <c r="F84" s="31">
        <v>148000</v>
      </c>
      <c r="G84" s="31">
        <v>3000</v>
      </c>
      <c r="H84" s="31">
        <v>3000</v>
      </c>
      <c r="I84" s="37">
        <f t="shared" ref="I84" si="61">IF(F84&gt;0,H84/F84*100,0)</f>
        <v>2.0270270270270272</v>
      </c>
      <c r="J84" s="37">
        <f t="shared" ref="J84" si="62">H84/G84*100</f>
        <v>100</v>
      </c>
      <c r="K84" s="38">
        <f t="shared" ref="K84" si="63">IF(G84&gt;0,H84/G84*100,0)</f>
        <v>100</v>
      </c>
      <c r="L84" s="31">
        <f t="shared" ref="L84" si="64">H84-G84</f>
        <v>0</v>
      </c>
      <c r="M84" s="31">
        <v>17500</v>
      </c>
      <c r="N84" s="38">
        <f t="shared" si="51"/>
        <v>17.142857142857142</v>
      </c>
      <c r="O84" s="36">
        <f t="shared" si="52"/>
        <v>-14500</v>
      </c>
    </row>
    <row r="85" spans="1:15" x14ac:dyDescent="0.2">
      <c r="A85" s="75"/>
      <c r="B85" s="22" t="s">
        <v>253</v>
      </c>
      <c r="C85" s="22"/>
      <c r="D85" s="40" t="s">
        <v>254</v>
      </c>
      <c r="E85" s="31">
        <v>120</v>
      </c>
      <c r="F85" s="31">
        <v>120</v>
      </c>
      <c r="G85" s="31"/>
      <c r="H85" s="31"/>
      <c r="I85" s="37">
        <f t="shared" ref="I85:I86" si="65">IF(F85&gt;0,H85/F85*100,0)</f>
        <v>0</v>
      </c>
      <c r="J85" s="37" t="e">
        <f t="shared" ref="J85:J86" si="66">H85/G85*100</f>
        <v>#DIV/0!</v>
      </c>
      <c r="K85" s="38">
        <f t="shared" ref="K85:K86" si="67">IF(G85&gt;0,H85/G85*100,0)</f>
        <v>0</v>
      </c>
      <c r="L85" s="31">
        <f t="shared" ref="L85:L86" si="68">H85-G85</f>
        <v>0</v>
      </c>
      <c r="M85" s="36"/>
      <c r="N85" s="38"/>
      <c r="O85" s="36">
        <f t="shared" si="52"/>
        <v>0</v>
      </c>
    </row>
    <row r="86" spans="1:15" ht="25.5" hidden="1" x14ac:dyDescent="0.2">
      <c r="A86" s="75"/>
      <c r="B86" s="75" t="s">
        <v>185</v>
      </c>
      <c r="C86" s="22"/>
      <c r="D86" s="41" t="s">
        <v>301</v>
      </c>
      <c r="E86" s="31"/>
      <c r="F86" s="31"/>
      <c r="G86" s="31"/>
      <c r="H86" s="31"/>
      <c r="I86" s="37">
        <f t="shared" si="65"/>
        <v>0</v>
      </c>
      <c r="J86" s="37" t="e">
        <f t="shared" si="66"/>
        <v>#DIV/0!</v>
      </c>
      <c r="K86" s="38">
        <f t="shared" si="67"/>
        <v>0</v>
      </c>
      <c r="L86" s="31">
        <f t="shared" si="68"/>
        <v>0</v>
      </c>
      <c r="M86" s="36"/>
      <c r="N86" s="38" t="e">
        <f t="shared" si="51"/>
        <v>#DIV/0!</v>
      </c>
      <c r="O86" s="36">
        <f t="shared" si="52"/>
        <v>0</v>
      </c>
    </row>
    <row r="87" spans="1:15" x14ac:dyDescent="0.2">
      <c r="A87" s="75" t="s">
        <v>35</v>
      </c>
      <c r="B87" s="75" t="s">
        <v>206</v>
      </c>
      <c r="C87" s="75" t="s">
        <v>179</v>
      </c>
      <c r="D87" s="41" t="s">
        <v>255</v>
      </c>
      <c r="E87" s="31">
        <v>233196.226</v>
      </c>
      <c r="F87" s="31">
        <v>233196.226</v>
      </c>
      <c r="G87" s="31">
        <v>11540.698</v>
      </c>
      <c r="H87" s="31">
        <v>11540.696</v>
      </c>
      <c r="I87" s="37">
        <f t="shared" si="16"/>
        <v>4.9489205712960382</v>
      </c>
      <c r="J87" s="37">
        <f t="shared" si="54"/>
        <v>99.999982670025673</v>
      </c>
      <c r="K87" s="38">
        <f t="shared" si="17"/>
        <v>99.999982670025673</v>
      </c>
      <c r="L87" s="31">
        <f t="shared" si="18"/>
        <v>-2.0000000004074536E-3</v>
      </c>
      <c r="M87" s="31">
        <v>10968.71</v>
      </c>
      <c r="N87" s="38">
        <f t="shared" si="51"/>
        <v>105.21470619607958</v>
      </c>
      <c r="O87" s="36">
        <f t="shared" si="52"/>
        <v>571.98600000000079</v>
      </c>
    </row>
    <row r="88" spans="1:15" ht="12.75" hidden="1" customHeight="1" x14ac:dyDescent="0.2">
      <c r="A88" s="75" t="s">
        <v>36</v>
      </c>
      <c r="B88" s="75"/>
      <c r="C88" s="75"/>
      <c r="D88" s="7" t="s">
        <v>50</v>
      </c>
      <c r="E88" s="36"/>
      <c r="F88" s="36"/>
      <c r="G88" s="31"/>
      <c r="H88" s="31"/>
      <c r="I88" s="37">
        <f t="shared" si="16"/>
        <v>0</v>
      </c>
      <c r="J88" s="37" t="e">
        <f t="shared" si="54"/>
        <v>#DIV/0!</v>
      </c>
      <c r="K88" s="38">
        <f t="shared" si="17"/>
        <v>0</v>
      </c>
      <c r="L88" s="31">
        <f t="shared" si="18"/>
        <v>0</v>
      </c>
      <c r="M88" s="36"/>
      <c r="N88" s="38" t="e">
        <f t="shared" si="51"/>
        <v>#DIV/0!</v>
      </c>
      <c r="O88" s="36">
        <f t="shared" si="52"/>
        <v>0</v>
      </c>
    </row>
    <row r="89" spans="1:15" ht="12.75" hidden="1" customHeight="1" x14ac:dyDescent="0.2">
      <c r="A89" s="75" t="s">
        <v>74</v>
      </c>
      <c r="B89" s="75"/>
      <c r="C89" s="75"/>
      <c r="D89" s="7" t="s">
        <v>82</v>
      </c>
      <c r="E89" s="36"/>
      <c r="F89" s="36"/>
      <c r="G89" s="31"/>
      <c r="H89" s="31"/>
      <c r="I89" s="37">
        <f t="shared" si="16"/>
        <v>0</v>
      </c>
      <c r="J89" s="37" t="e">
        <f t="shared" si="54"/>
        <v>#DIV/0!</v>
      </c>
      <c r="K89" s="38">
        <f t="shared" si="17"/>
        <v>0</v>
      </c>
      <c r="L89" s="31">
        <f t="shared" si="18"/>
        <v>0</v>
      </c>
      <c r="M89" s="36"/>
      <c r="N89" s="38" t="e">
        <f t="shared" si="51"/>
        <v>#DIV/0!</v>
      </c>
      <c r="O89" s="36">
        <f t="shared" si="52"/>
        <v>0</v>
      </c>
    </row>
    <row r="90" spans="1:15" ht="25.5" hidden="1" x14ac:dyDescent="0.2">
      <c r="A90" s="75" t="s">
        <v>75</v>
      </c>
      <c r="B90" s="75" t="s">
        <v>256</v>
      </c>
      <c r="C90" s="75" t="s">
        <v>179</v>
      </c>
      <c r="D90" s="41" t="s">
        <v>301</v>
      </c>
      <c r="E90" s="31">
        <f>E93</f>
        <v>0</v>
      </c>
      <c r="F90" s="31">
        <f t="shared" ref="F90:H90" si="69">F93</f>
        <v>0</v>
      </c>
      <c r="G90" s="31">
        <f t="shared" si="69"/>
        <v>0</v>
      </c>
      <c r="H90" s="31">
        <f t="shared" si="69"/>
        <v>0</v>
      </c>
      <c r="I90" s="37">
        <f t="shared" si="16"/>
        <v>0</v>
      </c>
      <c r="J90" s="37" t="e">
        <f t="shared" si="54"/>
        <v>#DIV/0!</v>
      </c>
      <c r="K90" s="38">
        <f t="shared" si="17"/>
        <v>0</v>
      </c>
      <c r="L90" s="31">
        <f>H90-G90</f>
        <v>0</v>
      </c>
      <c r="M90" s="36">
        <f t="shared" ref="M90" si="70">M93</f>
        <v>0</v>
      </c>
      <c r="N90" s="38"/>
      <c r="O90" s="36">
        <f t="shared" si="52"/>
        <v>0</v>
      </c>
    </row>
    <row r="91" spans="1:15" ht="81.75" hidden="1" customHeight="1" x14ac:dyDescent="0.2">
      <c r="A91" s="75" t="s">
        <v>205</v>
      </c>
      <c r="B91" s="75" t="s">
        <v>204</v>
      </c>
      <c r="C91" s="75"/>
      <c r="D91" s="41" t="s">
        <v>208</v>
      </c>
      <c r="E91" s="31"/>
      <c r="F91" s="43"/>
      <c r="G91" s="43"/>
      <c r="H91" s="31"/>
      <c r="I91" s="37">
        <f t="shared" si="16"/>
        <v>0</v>
      </c>
      <c r="J91" s="37" t="e">
        <f t="shared" si="54"/>
        <v>#DIV/0!</v>
      </c>
      <c r="K91" s="38">
        <f t="shared" si="17"/>
        <v>0</v>
      </c>
      <c r="L91" s="31"/>
      <c r="M91" s="36"/>
      <c r="N91" s="38" t="e">
        <f t="shared" si="51"/>
        <v>#DIV/0!</v>
      </c>
      <c r="O91" s="36">
        <f t="shared" si="52"/>
        <v>0</v>
      </c>
    </row>
    <row r="92" spans="1:15" ht="12.75" hidden="1" customHeight="1" x14ac:dyDescent="0.2">
      <c r="A92" s="75"/>
      <c r="B92" s="75"/>
      <c r="C92" s="75"/>
      <c r="D92" s="40" t="s">
        <v>48</v>
      </c>
      <c r="E92" s="31"/>
      <c r="F92" s="43"/>
      <c r="G92" s="43"/>
      <c r="H92" s="31"/>
      <c r="I92" s="37">
        <f t="shared" si="16"/>
        <v>0</v>
      </c>
      <c r="J92" s="37"/>
      <c r="K92" s="38">
        <f t="shared" si="17"/>
        <v>0</v>
      </c>
      <c r="L92" s="31"/>
      <c r="M92" s="36"/>
      <c r="N92" s="38"/>
      <c r="O92" s="36">
        <f t="shared" si="52"/>
        <v>0</v>
      </c>
    </row>
    <row r="93" spans="1:15" ht="24.75" hidden="1" customHeight="1" x14ac:dyDescent="0.2">
      <c r="A93" s="75"/>
      <c r="B93" s="22" t="s">
        <v>257</v>
      </c>
      <c r="C93" s="22"/>
      <c r="D93" s="40" t="s">
        <v>182</v>
      </c>
      <c r="E93" s="31"/>
      <c r="F93" s="31"/>
      <c r="G93" s="43"/>
      <c r="H93" s="31"/>
      <c r="I93" s="37">
        <f t="shared" si="16"/>
        <v>0</v>
      </c>
      <c r="J93" s="37"/>
      <c r="K93" s="38">
        <f t="shared" si="17"/>
        <v>0</v>
      </c>
      <c r="L93" s="31"/>
      <c r="M93" s="36"/>
      <c r="N93" s="38"/>
      <c r="O93" s="36">
        <f t="shared" si="52"/>
        <v>0</v>
      </c>
    </row>
    <row r="94" spans="1:15" ht="14.25" customHeight="1" x14ac:dyDescent="0.2">
      <c r="A94" s="75"/>
      <c r="B94" s="75" t="s">
        <v>258</v>
      </c>
      <c r="C94" s="22"/>
      <c r="D94" s="41" t="s">
        <v>259</v>
      </c>
      <c r="E94" s="31">
        <v>7531.0559999999996</v>
      </c>
      <c r="F94" s="31">
        <v>7531.0559999999996</v>
      </c>
      <c r="G94" s="31">
        <v>282.95499999999998</v>
      </c>
      <c r="H94" s="31">
        <v>282.95499999999998</v>
      </c>
      <c r="I94" s="37">
        <f t="shared" si="16"/>
        <v>3.757175620523868</v>
      </c>
      <c r="J94" s="37"/>
      <c r="K94" s="38">
        <f t="shared" si="17"/>
        <v>100</v>
      </c>
      <c r="L94" s="31">
        <f t="shared" si="18"/>
        <v>0</v>
      </c>
      <c r="M94" s="31">
        <v>260.04899999999998</v>
      </c>
      <c r="N94" s="38">
        <f t="shared" si="51"/>
        <v>108.80833996669858</v>
      </c>
      <c r="O94" s="36">
        <f t="shared" si="52"/>
        <v>22.906000000000006</v>
      </c>
    </row>
    <row r="95" spans="1:15" ht="14.25" customHeight="1" x14ac:dyDescent="0.2">
      <c r="A95" s="75"/>
      <c r="B95" s="12" t="s">
        <v>302</v>
      </c>
      <c r="C95" s="22"/>
      <c r="D95" s="33" t="s">
        <v>303</v>
      </c>
      <c r="E95" s="32">
        <v>2729.44</v>
      </c>
      <c r="F95" s="32">
        <v>2729.44</v>
      </c>
      <c r="G95" s="32"/>
      <c r="H95" s="32"/>
      <c r="I95" s="34">
        <f t="shared" ref="I95" si="71">IF(F95&gt;0,H95/F95*100,0)</f>
        <v>0</v>
      </c>
      <c r="J95" s="34"/>
      <c r="K95" s="35">
        <f t="shared" ref="K95" si="72">IF(G95&gt;0,H95/G95*100,0)</f>
        <v>0</v>
      </c>
      <c r="L95" s="32">
        <f t="shared" ref="L95" si="73">H95-G95</f>
        <v>0</v>
      </c>
      <c r="M95" s="30"/>
      <c r="N95" s="35"/>
      <c r="O95" s="30">
        <f t="shared" si="52"/>
        <v>0</v>
      </c>
    </row>
    <row r="96" spans="1:15" ht="14.25" x14ac:dyDescent="0.2">
      <c r="A96" s="12" t="s">
        <v>40</v>
      </c>
      <c r="B96" s="12" t="s">
        <v>180</v>
      </c>
      <c r="C96" s="12"/>
      <c r="D96" s="33" t="s">
        <v>260</v>
      </c>
      <c r="E96" s="32">
        <v>1350</v>
      </c>
      <c r="F96" s="32">
        <v>1350</v>
      </c>
      <c r="G96" s="32"/>
      <c r="H96" s="32"/>
      <c r="I96" s="34">
        <f t="shared" si="16"/>
        <v>0</v>
      </c>
      <c r="J96" s="34" t="e">
        <f t="shared" si="54"/>
        <v>#DIV/0!</v>
      </c>
      <c r="K96" s="35">
        <f t="shared" si="17"/>
        <v>0</v>
      </c>
      <c r="L96" s="32">
        <f t="shared" si="18"/>
        <v>0</v>
      </c>
      <c r="M96" s="30"/>
      <c r="N96" s="35"/>
      <c r="O96" s="30">
        <f t="shared" si="52"/>
        <v>0</v>
      </c>
    </row>
    <row r="97" spans="1:15" ht="14.25" x14ac:dyDescent="0.2">
      <c r="A97" s="12" t="s">
        <v>41</v>
      </c>
      <c r="B97" s="12" t="s">
        <v>181</v>
      </c>
      <c r="C97" s="12"/>
      <c r="D97" s="33" t="s">
        <v>261</v>
      </c>
      <c r="E97" s="30">
        <f>E99+E102+E106+E105</f>
        <v>299152.00199999998</v>
      </c>
      <c r="F97" s="30">
        <f>F99+F102+F106+F105</f>
        <v>299152.00199999998</v>
      </c>
      <c r="G97" s="30">
        <f t="shared" ref="G97:H97" si="74">G99+G102+G106+G105</f>
        <v>29788.578999999998</v>
      </c>
      <c r="H97" s="30">
        <f t="shared" si="74"/>
        <v>29788.578999999998</v>
      </c>
      <c r="I97" s="34">
        <f t="shared" si="16"/>
        <v>9.9576732901155722</v>
      </c>
      <c r="J97" s="34">
        <f t="shared" si="54"/>
        <v>100</v>
      </c>
      <c r="K97" s="35">
        <f t="shared" si="17"/>
        <v>100</v>
      </c>
      <c r="L97" s="32">
        <f t="shared" si="18"/>
        <v>0</v>
      </c>
      <c r="M97" s="30">
        <f t="shared" ref="M97" si="75">M99+M102+M106+M105</f>
        <v>26633.148000000001</v>
      </c>
      <c r="N97" s="35">
        <f t="shared" si="51"/>
        <v>111.84775828978233</v>
      </c>
      <c r="O97" s="30">
        <f t="shared" si="52"/>
        <v>3155.4309999999969</v>
      </c>
    </row>
    <row r="98" spans="1:15" x14ac:dyDescent="0.2">
      <c r="A98" s="75"/>
      <c r="B98" s="75"/>
      <c r="C98" s="75"/>
      <c r="D98" s="7" t="s">
        <v>49</v>
      </c>
      <c r="E98" s="36"/>
      <c r="F98" s="31"/>
      <c r="G98" s="31"/>
      <c r="H98" s="31"/>
      <c r="I98" s="37">
        <f t="shared" si="16"/>
        <v>0</v>
      </c>
      <c r="J98" s="37"/>
      <c r="K98" s="38">
        <f t="shared" si="17"/>
        <v>0</v>
      </c>
      <c r="L98" s="31">
        <f t="shared" ref="L98" si="76">H98-G98</f>
        <v>0</v>
      </c>
      <c r="M98" s="36"/>
      <c r="N98" s="38"/>
      <c r="O98" s="36">
        <f t="shared" si="52"/>
        <v>0</v>
      </c>
    </row>
    <row r="99" spans="1:15" x14ac:dyDescent="0.2">
      <c r="A99" s="75"/>
      <c r="B99" s="75" t="s">
        <v>264</v>
      </c>
      <c r="C99" s="75"/>
      <c r="D99" s="41" t="s">
        <v>262</v>
      </c>
      <c r="E99" s="36">
        <f>E101</f>
        <v>72735.812000000005</v>
      </c>
      <c r="F99" s="36">
        <f t="shared" ref="F99:H99" si="77">F101</f>
        <v>72735.812000000005</v>
      </c>
      <c r="G99" s="36">
        <f t="shared" si="77"/>
        <v>6038.3180000000002</v>
      </c>
      <c r="H99" s="36">
        <f t="shared" si="77"/>
        <v>6038.3180000000002</v>
      </c>
      <c r="I99" s="37">
        <f t="shared" si="16"/>
        <v>8.3017125044262929</v>
      </c>
      <c r="J99" s="37"/>
      <c r="K99" s="38">
        <f t="shared" si="17"/>
        <v>100</v>
      </c>
      <c r="L99" s="31">
        <f t="shared" si="18"/>
        <v>0</v>
      </c>
      <c r="M99" s="36">
        <f t="shared" ref="M99" si="78">M101</f>
        <v>4707.9539999999997</v>
      </c>
      <c r="N99" s="38">
        <f t="shared" si="51"/>
        <v>128.25779521210276</v>
      </c>
      <c r="O99" s="36">
        <f t="shared" si="52"/>
        <v>1330.3640000000005</v>
      </c>
    </row>
    <row r="100" spans="1:15" x14ac:dyDescent="0.2">
      <c r="A100" s="75"/>
      <c r="B100" s="75"/>
      <c r="C100" s="75"/>
      <c r="D100" s="40" t="s">
        <v>48</v>
      </c>
      <c r="E100" s="36"/>
      <c r="F100" s="31"/>
      <c r="G100" s="31"/>
      <c r="H100" s="31"/>
      <c r="I100" s="37">
        <f t="shared" si="16"/>
        <v>0</v>
      </c>
      <c r="J100" s="37"/>
      <c r="K100" s="38">
        <f t="shared" si="17"/>
        <v>0</v>
      </c>
      <c r="L100" s="31">
        <f t="shared" si="18"/>
        <v>0</v>
      </c>
      <c r="M100" s="36"/>
      <c r="N100" s="38"/>
      <c r="O100" s="36">
        <f t="shared" si="52"/>
        <v>0</v>
      </c>
    </row>
    <row r="101" spans="1:15" x14ac:dyDescent="0.2">
      <c r="A101" s="75"/>
      <c r="B101" s="22" t="s">
        <v>265</v>
      </c>
      <c r="C101" s="75"/>
      <c r="D101" s="40" t="s">
        <v>263</v>
      </c>
      <c r="E101" s="36">
        <v>72735.812000000005</v>
      </c>
      <c r="F101" s="36">
        <v>72735.812000000005</v>
      </c>
      <c r="G101" s="31">
        <v>6038.3180000000002</v>
      </c>
      <c r="H101" s="31">
        <v>6038.3180000000002</v>
      </c>
      <c r="I101" s="37">
        <f t="shared" si="16"/>
        <v>8.3017125044262929</v>
      </c>
      <c r="J101" s="37"/>
      <c r="K101" s="38">
        <f t="shared" si="17"/>
        <v>100</v>
      </c>
      <c r="L101" s="31">
        <f t="shared" si="18"/>
        <v>0</v>
      </c>
      <c r="M101" s="31">
        <v>4707.9539999999997</v>
      </c>
      <c r="N101" s="38">
        <f t="shared" si="51"/>
        <v>128.25779521210276</v>
      </c>
      <c r="O101" s="36">
        <f t="shared" si="52"/>
        <v>1330.3640000000005</v>
      </c>
    </row>
    <row r="102" spans="1:15" x14ac:dyDescent="0.2">
      <c r="A102" s="75"/>
      <c r="B102" s="75" t="s">
        <v>266</v>
      </c>
      <c r="C102" s="75"/>
      <c r="D102" s="41" t="s">
        <v>268</v>
      </c>
      <c r="E102" s="36">
        <f>E104</f>
        <v>209443.63699999999</v>
      </c>
      <c r="F102" s="36">
        <f t="shared" ref="F102:H102" si="79">F104</f>
        <v>209443.63699999999</v>
      </c>
      <c r="G102" s="36">
        <f t="shared" si="79"/>
        <v>23400.260999999999</v>
      </c>
      <c r="H102" s="36">
        <f t="shared" si="79"/>
        <v>23400.260999999999</v>
      </c>
      <c r="I102" s="37">
        <f t="shared" si="16"/>
        <v>11.172581480715978</v>
      </c>
      <c r="J102" s="37"/>
      <c r="K102" s="38">
        <f t="shared" si="17"/>
        <v>100</v>
      </c>
      <c r="L102" s="31">
        <f t="shared" si="18"/>
        <v>0</v>
      </c>
      <c r="M102" s="36">
        <f t="shared" ref="M102" si="80">M104</f>
        <v>21433.963</v>
      </c>
      <c r="N102" s="38">
        <f t="shared" si="51"/>
        <v>109.17374915688714</v>
      </c>
      <c r="O102" s="36">
        <f t="shared" si="52"/>
        <v>1966.2979999999989</v>
      </c>
    </row>
    <row r="103" spans="1:15" x14ac:dyDescent="0.2">
      <c r="A103" s="75"/>
      <c r="B103" s="75"/>
      <c r="C103" s="75"/>
      <c r="D103" s="40" t="s">
        <v>48</v>
      </c>
      <c r="E103" s="36"/>
      <c r="F103" s="31"/>
      <c r="G103" s="31"/>
      <c r="H103" s="31"/>
      <c r="I103" s="37">
        <f t="shared" si="16"/>
        <v>0</v>
      </c>
      <c r="J103" s="37"/>
      <c r="K103" s="38">
        <f t="shared" si="17"/>
        <v>0</v>
      </c>
      <c r="L103" s="31">
        <f t="shared" si="18"/>
        <v>0</v>
      </c>
      <c r="M103" s="36"/>
      <c r="N103" s="38"/>
      <c r="O103" s="36">
        <f t="shared" si="52"/>
        <v>0</v>
      </c>
    </row>
    <row r="104" spans="1:15" x14ac:dyDescent="0.2">
      <c r="A104" s="75" t="s">
        <v>27</v>
      </c>
      <c r="B104" s="22" t="s">
        <v>267</v>
      </c>
      <c r="C104" s="75"/>
      <c r="D104" s="40" t="s">
        <v>28</v>
      </c>
      <c r="E104" s="31">
        <v>209443.63699999999</v>
      </c>
      <c r="F104" s="31">
        <v>209443.63699999999</v>
      </c>
      <c r="G104" s="31">
        <v>23400.260999999999</v>
      </c>
      <c r="H104" s="31">
        <v>23400.260999999999</v>
      </c>
      <c r="I104" s="37">
        <f t="shared" si="16"/>
        <v>11.172581480715978</v>
      </c>
      <c r="J104" s="37"/>
      <c r="K104" s="38">
        <f t="shared" si="17"/>
        <v>100</v>
      </c>
      <c r="L104" s="31">
        <f t="shared" si="18"/>
        <v>0</v>
      </c>
      <c r="M104" s="31">
        <v>21433.963</v>
      </c>
      <c r="N104" s="38">
        <f t="shared" si="51"/>
        <v>109.17374915688714</v>
      </c>
      <c r="O104" s="36">
        <f t="shared" si="52"/>
        <v>1966.2979999999989</v>
      </c>
    </row>
    <row r="105" spans="1:15" x14ac:dyDescent="0.2">
      <c r="A105" s="75"/>
      <c r="B105" s="75" t="s">
        <v>374</v>
      </c>
      <c r="C105" s="75"/>
      <c r="D105" s="41" t="s">
        <v>375</v>
      </c>
      <c r="E105" s="31">
        <v>6287.9530000000004</v>
      </c>
      <c r="F105" s="31">
        <v>6287.9530000000004</v>
      </c>
      <c r="G105" s="31">
        <v>350</v>
      </c>
      <c r="H105" s="31">
        <v>350</v>
      </c>
      <c r="I105" s="37">
        <f t="shared" ref="I105" si="81">IF(F105&gt;0,H105/F105*100,0)</f>
        <v>5.5661993656759199</v>
      </c>
      <c r="J105" s="37"/>
      <c r="K105" s="38">
        <f t="shared" ref="K105" si="82">IF(G105&gt;0,H105/G105*100,0)</f>
        <v>100</v>
      </c>
      <c r="L105" s="31">
        <f t="shared" ref="L105" si="83">H105-G105</f>
        <v>0</v>
      </c>
      <c r="M105" s="36"/>
      <c r="N105" s="67" t="e">
        <f t="shared" si="51"/>
        <v>#DIV/0!</v>
      </c>
      <c r="O105" s="36">
        <f t="shared" si="52"/>
        <v>350</v>
      </c>
    </row>
    <row r="106" spans="1:15" ht="19.5" customHeight="1" x14ac:dyDescent="0.2">
      <c r="A106" s="75"/>
      <c r="B106" s="75" t="s">
        <v>345</v>
      </c>
      <c r="C106" s="75"/>
      <c r="D106" s="41" t="s">
        <v>346</v>
      </c>
      <c r="E106" s="31">
        <v>10684.6</v>
      </c>
      <c r="F106" s="31">
        <v>10684.6</v>
      </c>
      <c r="G106" s="31"/>
      <c r="H106" s="31"/>
      <c r="I106" s="37">
        <f t="shared" ref="I106" si="84">IF(F106&gt;0,H106/F106*100,0)</f>
        <v>0</v>
      </c>
      <c r="J106" s="37"/>
      <c r="K106" s="38">
        <f t="shared" ref="K106" si="85">IF(G106&gt;0,H106/G106*100,0)</f>
        <v>0</v>
      </c>
      <c r="L106" s="31">
        <f t="shared" ref="L106" si="86">H106-G106</f>
        <v>0</v>
      </c>
      <c r="M106" s="31">
        <v>491.23099999999999</v>
      </c>
      <c r="N106" s="38">
        <f t="shared" si="51"/>
        <v>0</v>
      </c>
      <c r="O106" s="36">
        <f t="shared" si="52"/>
        <v>-491.23099999999999</v>
      </c>
    </row>
    <row r="107" spans="1:15" ht="14.25" x14ac:dyDescent="0.2">
      <c r="A107" s="12" t="s">
        <v>38</v>
      </c>
      <c r="B107" s="12" t="s">
        <v>189</v>
      </c>
      <c r="C107" s="12"/>
      <c r="D107" s="33" t="s">
        <v>269</v>
      </c>
      <c r="E107" s="32">
        <v>5993.6840000000002</v>
      </c>
      <c r="F107" s="32">
        <v>5993.6840000000002</v>
      </c>
      <c r="G107" s="32"/>
      <c r="H107" s="32"/>
      <c r="I107" s="34">
        <f t="shared" si="16"/>
        <v>0</v>
      </c>
      <c r="J107" s="34" t="e">
        <f t="shared" si="54"/>
        <v>#DIV/0!</v>
      </c>
      <c r="K107" s="35">
        <f t="shared" si="17"/>
        <v>0</v>
      </c>
      <c r="L107" s="32">
        <f t="shared" si="18"/>
        <v>0</v>
      </c>
      <c r="M107" s="36"/>
      <c r="N107" s="38"/>
      <c r="O107" s="36">
        <f t="shared" si="52"/>
        <v>0</v>
      </c>
    </row>
    <row r="108" spans="1:15" ht="15" hidden="1" customHeight="1" x14ac:dyDescent="0.2">
      <c r="A108" s="12" t="s">
        <v>76</v>
      </c>
      <c r="B108" s="12" t="s">
        <v>180</v>
      </c>
      <c r="C108" s="12"/>
      <c r="D108" s="33" t="s">
        <v>77</v>
      </c>
      <c r="E108" s="30"/>
      <c r="F108" s="30"/>
      <c r="G108" s="32"/>
      <c r="H108" s="32"/>
      <c r="I108" s="34">
        <f t="shared" si="16"/>
        <v>0</v>
      </c>
      <c r="J108" s="34" t="e">
        <f t="shared" si="54"/>
        <v>#DIV/0!</v>
      </c>
      <c r="K108" s="35">
        <f t="shared" si="17"/>
        <v>0</v>
      </c>
      <c r="L108" s="32">
        <f t="shared" si="18"/>
        <v>0</v>
      </c>
      <c r="M108" s="36"/>
      <c r="N108" s="38" t="e">
        <f t="shared" si="51"/>
        <v>#DIV/0!</v>
      </c>
      <c r="O108" s="36">
        <f t="shared" si="52"/>
        <v>0</v>
      </c>
    </row>
    <row r="109" spans="1:15" ht="14.25" x14ac:dyDescent="0.2">
      <c r="A109" s="12" t="s">
        <v>79</v>
      </c>
      <c r="B109" s="12" t="s">
        <v>270</v>
      </c>
      <c r="C109" s="12"/>
      <c r="D109" s="33" t="s">
        <v>271</v>
      </c>
      <c r="E109" s="32">
        <f>E112+E113+E117+E116</f>
        <v>42619.904999999999</v>
      </c>
      <c r="F109" s="32">
        <f t="shared" ref="F109:H109" si="87">F112+F113+F117+F116</f>
        <v>42619.904999999999</v>
      </c>
      <c r="G109" s="32">
        <f t="shared" si="87"/>
        <v>3588.47</v>
      </c>
      <c r="H109" s="32">
        <f t="shared" si="87"/>
        <v>3588.4609999999998</v>
      </c>
      <c r="I109" s="34">
        <f t="shared" si="16"/>
        <v>8.4196832442493701</v>
      </c>
      <c r="J109" s="34">
        <f t="shared" si="54"/>
        <v>99.999749196732864</v>
      </c>
      <c r="K109" s="35">
        <f t="shared" si="17"/>
        <v>99.999749196732864</v>
      </c>
      <c r="L109" s="32">
        <f t="shared" si="18"/>
        <v>-9.0000000000145519E-3</v>
      </c>
      <c r="M109" s="30">
        <f t="shared" ref="M109" si="88">M112+M113+M117+M116</f>
        <v>3485.4870000000005</v>
      </c>
      <c r="N109" s="35">
        <f t="shared" si="51"/>
        <v>102.95436477026021</v>
      </c>
      <c r="O109" s="30">
        <f t="shared" si="52"/>
        <v>102.97399999999925</v>
      </c>
    </row>
    <row r="110" spans="1:15" ht="15" hidden="1" customHeight="1" x14ac:dyDescent="0.2">
      <c r="A110" s="12" t="s">
        <v>78</v>
      </c>
      <c r="B110" s="12"/>
      <c r="C110" s="12"/>
      <c r="D110" s="33" t="s">
        <v>83</v>
      </c>
      <c r="E110" s="30"/>
      <c r="F110" s="30"/>
      <c r="G110" s="32"/>
      <c r="H110" s="32"/>
      <c r="I110" s="34">
        <f t="shared" si="16"/>
        <v>0</v>
      </c>
      <c r="J110" s="34" t="e">
        <f t="shared" si="54"/>
        <v>#DIV/0!</v>
      </c>
      <c r="K110" s="35">
        <f t="shared" si="17"/>
        <v>0</v>
      </c>
      <c r="L110" s="32">
        <f t="shared" si="18"/>
        <v>0</v>
      </c>
      <c r="M110" s="36"/>
      <c r="N110" s="38" t="e">
        <f t="shared" si="51"/>
        <v>#DIV/0!</v>
      </c>
      <c r="O110" s="36">
        <f t="shared" si="52"/>
        <v>0</v>
      </c>
    </row>
    <row r="111" spans="1:15" ht="15" customHeight="1" x14ac:dyDescent="0.2">
      <c r="A111" s="12"/>
      <c r="B111" s="12"/>
      <c r="C111" s="12"/>
      <c r="D111" s="7" t="s">
        <v>49</v>
      </c>
      <c r="E111" s="30"/>
      <c r="F111" s="30"/>
      <c r="G111" s="32"/>
      <c r="H111" s="32"/>
      <c r="I111" s="34">
        <f t="shared" si="16"/>
        <v>0</v>
      </c>
      <c r="J111" s="34"/>
      <c r="K111" s="35"/>
      <c r="L111" s="32">
        <f t="shared" si="18"/>
        <v>0</v>
      </c>
      <c r="M111" s="36"/>
      <c r="N111" s="38"/>
      <c r="O111" s="36">
        <f t="shared" si="52"/>
        <v>0</v>
      </c>
    </row>
    <row r="112" spans="1:15" ht="15" customHeight="1" x14ac:dyDescent="0.2">
      <c r="A112" s="12"/>
      <c r="B112" s="75" t="s">
        <v>272</v>
      </c>
      <c r="C112" s="75"/>
      <c r="D112" s="41" t="s">
        <v>273</v>
      </c>
      <c r="E112" s="36">
        <v>6493.4</v>
      </c>
      <c r="F112" s="36">
        <v>6493.4</v>
      </c>
      <c r="G112" s="31"/>
      <c r="H112" s="31"/>
      <c r="I112" s="37">
        <f t="shared" si="16"/>
        <v>0</v>
      </c>
      <c r="J112" s="37"/>
      <c r="K112" s="38">
        <f t="shared" si="17"/>
        <v>0</v>
      </c>
      <c r="L112" s="31">
        <f t="shared" si="18"/>
        <v>0</v>
      </c>
      <c r="M112" s="36"/>
      <c r="N112" s="38"/>
      <c r="O112" s="36">
        <f t="shared" si="52"/>
        <v>0</v>
      </c>
    </row>
    <row r="113" spans="1:15" ht="15" customHeight="1" x14ac:dyDescent="0.2">
      <c r="A113" s="12"/>
      <c r="B113" s="75" t="s">
        <v>276</v>
      </c>
      <c r="C113" s="75"/>
      <c r="D113" s="41" t="s">
        <v>274</v>
      </c>
      <c r="E113" s="36">
        <f>E115</f>
        <v>1608.36</v>
      </c>
      <c r="F113" s="36">
        <f t="shared" ref="F113:H113" si="89">F115</f>
        <v>1608.36</v>
      </c>
      <c r="G113" s="36">
        <f t="shared" si="89"/>
        <v>3.625</v>
      </c>
      <c r="H113" s="36">
        <f t="shared" si="89"/>
        <v>3.625</v>
      </c>
      <c r="I113" s="37">
        <f t="shared" si="16"/>
        <v>0.22538486408515507</v>
      </c>
      <c r="J113" s="37"/>
      <c r="K113" s="38">
        <f t="shared" si="17"/>
        <v>100</v>
      </c>
      <c r="L113" s="31">
        <f t="shared" si="18"/>
        <v>0</v>
      </c>
      <c r="M113" s="36">
        <f t="shared" ref="M113" si="90">M115</f>
        <v>38.046999999999997</v>
      </c>
      <c r="N113" s="38">
        <f t="shared" si="51"/>
        <v>9.5276894367492844</v>
      </c>
      <c r="O113" s="36">
        <f t="shared" si="52"/>
        <v>-34.421999999999997</v>
      </c>
    </row>
    <row r="114" spans="1:15" ht="15" customHeight="1" x14ac:dyDescent="0.2">
      <c r="A114" s="12"/>
      <c r="B114" s="75"/>
      <c r="C114" s="75"/>
      <c r="D114" s="40" t="s">
        <v>48</v>
      </c>
      <c r="E114" s="36"/>
      <c r="F114" s="36"/>
      <c r="G114" s="31"/>
      <c r="H114" s="31"/>
      <c r="I114" s="37">
        <f t="shared" si="16"/>
        <v>0</v>
      </c>
      <c r="J114" s="37"/>
      <c r="K114" s="38">
        <f t="shared" si="17"/>
        <v>0</v>
      </c>
      <c r="L114" s="31">
        <f t="shared" si="18"/>
        <v>0</v>
      </c>
      <c r="M114" s="36"/>
      <c r="N114" s="67" t="e">
        <f t="shared" si="51"/>
        <v>#DIV/0!</v>
      </c>
      <c r="O114" s="36">
        <f t="shared" si="52"/>
        <v>0</v>
      </c>
    </row>
    <row r="115" spans="1:15" ht="15" customHeight="1" x14ac:dyDescent="0.2">
      <c r="A115" s="12"/>
      <c r="B115" s="75" t="s">
        <v>277</v>
      </c>
      <c r="C115" s="75"/>
      <c r="D115" s="40" t="s">
        <v>275</v>
      </c>
      <c r="E115" s="36">
        <v>1608.36</v>
      </c>
      <c r="F115" s="36">
        <v>1608.36</v>
      </c>
      <c r="G115" s="31">
        <v>3.625</v>
      </c>
      <c r="H115" s="31">
        <v>3.625</v>
      </c>
      <c r="I115" s="37">
        <f t="shared" si="16"/>
        <v>0.22538486408515507</v>
      </c>
      <c r="J115" s="37"/>
      <c r="K115" s="38">
        <f t="shared" si="17"/>
        <v>100</v>
      </c>
      <c r="L115" s="31">
        <f t="shared" si="18"/>
        <v>0</v>
      </c>
      <c r="M115" s="31">
        <v>38.046999999999997</v>
      </c>
      <c r="N115" s="38">
        <f t="shared" si="51"/>
        <v>9.5276894367492844</v>
      </c>
      <c r="O115" s="36">
        <f t="shared" si="52"/>
        <v>-34.421999999999997</v>
      </c>
    </row>
    <row r="116" spans="1:15" ht="15" customHeight="1" x14ac:dyDescent="0.2">
      <c r="A116" s="12"/>
      <c r="B116" s="75" t="s">
        <v>278</v>
      </c>
      <c r="C116" s="75"/>
      <c r="D116" s="41" t="s">
        <v>279</v>
      </c>
      <c r="E116" s="36">
        <v>587.99400000000003</v>
      </c>
      <c r="F116" s="36">
        <v>587.99400000000003</v>
      </c>
      <c r="G116" s="31"/>
      <c r="H116" s="31"/>
      <c r="I116" s="37">
        <f t="shared" si="16"/>
        <v>0</v>
      </c>
      <c r="J116" s="37"/>
      <c r="K116" s="38">
        <f t="shared" si="17"/>
        <v>0</v>
      </c>
      <c r="L116" s="31">
        <f>H116-G116</f>
        <v>0</v>
      </c>
      <c r="M116" s="36"/>
      <c r="N116" s="67" t="e">
        <f t="shared" si="51"/>
        <v>#DIV/0!</v>
      </c>
      <c r="O116" s="36">
        <f t="shared" si="52"/>
        <v>0</v>
      </c>
    </row>
    <row r="117" spans="1:15" ht="15" customHeight="1" x14ac:dyDescent="0.2">
      <c r="A117" s="12"/>
      <c r="B117" s="75" t="s">
        <v>281</v>
      </c>
      <c r="C117" s="75"/>
      <c r="D117" s="41" t="s">
        <v>280</v>
      </c>
      <c r="E117" s="36">
        <f>E119+E120</f>
        <v>33930.150999999998</v>
      </c>
      <c r="F117" s="36">
        <f t="shared" ref="F117:H117" si="91">F119+F120</f>
        <v>33930.150999999998</v>
      </c>
      <c r="G117" s="36">
        <f t="shared" si="91"/>
        <v>3584.8449999999998</v>
      </c>
      <c r="H117" s="36">
        <f t="shared" si="91"/>
        <v>3584.8359999999998</v>
      </c>
      <c r="I117" s="37">
        <f t="shared" si="16"/>
        <v>10.565340543282581</v>
      </c>
      <c r="J117" s="37"/>
      <c r="K117" s="38">
        <f t="shared" si="17"/>
        <v>99.999748943120267</v>
      </c>
      <c r="L117" s="31">
        <f t="shared" si="18"/>
        <v>-9.0000000000145519E-3</v>
      </c>
      <c r="M117" s="36">
        <f t="shared" ref="M117" si="92">M119+M120</f>
        <v>3447.4400000000005</v>
      </c>
      <c r="N117" s="38">
        <f t="shared" si="51"/>
        <v>103.9854500730977</v>
      </c>
      <c r="O117" s="36">
        <f t="shared" si="52"/>
        <v>137.39599999999928</v>
      </c>
    </row>
    <row r="118" spans="1:15" ht="15" customHeight="1" x14ac:dyDescent="0.2">
      <c r="A118" s="12"/>
      <c r="B118" s="75"/>
      <c r="C118" s="75"/>
      <c r="D118" s="40" t="s">
        <v>48</v>
      </c>
      <c r="E118" s="36"/>
      <c r="F118" s="36"/>
      <c r="G118" s="31"/>
      <c r="H118" s="31"/>
      <c r="I118" s="37">
        <f t="shared" si="16"/>
        <v>0</v>
      </c>
      <c r="J118" s="37"/>
      <c r="K118" s="38">
        <f t="shared" si="17"/>
        <v>0</v>
      </c>
      <c r="L118" s="31">
        <f t="shared" si="18"/>
        <v>0</v>
      </c>
      <c r="M118" s="36"/>
      <c r="N118" s="38"/>
      <c r="O118" s="36">
        <f t="shared" si="52"/>
        <v>0</v>
      </c>
    </row>
    <row r="119" spans="1:15" ht="24" customHeight="1" x14ac:dyDescent="0.2">
      <c r="A119" s="12"/>
      <c r="B119" s="22" t="s">
        <v>283</v>
      </c>
      <c r="C119" s="75"/>
      <c r="D119" s="40" t="s">
        <v>282</v>
      </c>
      <c r="E119" s="36">
        <v>9482.1749999999993</v>
      </c>
      <c r="F119" s="36">
        <v>9482.1749999999993</v>
      </c>
      <c r="G119" s="31">
        <v>2100.6149999999998</v>
      </c>
      <c r="H119" s="31">
        <v>2100.6129999999998</v>
      </c>
      <c r="I119" s="37">
        <f t="shared" si="16"/>
        <v>22.153282342922378</v>
      </c>
      <c r="J119" s="37"/>
      <c r="K119" s="38">
        <f t="shared" si="17"/>
        <v>99.999904789787749</v>
      </c>
      <c r="L119" s="31">
        <f t="shared" si="18"/>
        <v>-1.9999999999527063E-3</v>
      </c>
      <c r="M119" s="31">
        <v>2166.2310000000002</v>
      </c>
      <c r="N119" s="38">
        <f t="shared" si="51"/>
        <v>96.970867834501476</v>
      </c>
      <c r="O119" s="36">
        <f t="shared" si="52"/>
        <v>-65.618000000000393</v>
      </c>
    </row>
    <row r="120" spans="1:15" ht="15" customHeight="1" x14ac:dyDescent="0.2">
      <c r="A120" s="12"/>
      <c r="B120" s="22" t="s">
        <v>284</v>
      </c>
      <c r="C120" s="75"/>
      <c r="D120" s="40" t="s">
        <v>191</v>
      </c>
      <c r="E120" s="36">
        <v>24447.975999999999</v>
      </c>
      <c r="F120" s="36">
        <v>24447.975999999999</v>
      </c>
      <c r="G120" s="31">
        <v>1484.23</v>
      </c>
      <c r="H120" s="31">
        <v>1484.223</v>
      </c>
      <c r="I120" s="37">
        <f t="shared" si="16"/>
        <v>6.0709442777594349</v>
      </c>
      <c r="J120" s="37"/>
      <c r="K120" s="38">
        <f t="shared" si="17"/>
        <v>99.999528374982305</v>
      </c>
      <c r="L120" s="31">
        <f t="shared" si="18"/>
        <v>-7.0000000000618456E-3</v>
      </c>
      <c r="M120" s="31">
        <v>1281.2090000000001</v>
      </c>
      <c r="N120" s="38">
        <f t="shared" si="51"/>
        <v>115.84550217802089</v>
      </c>
      <c r="O120" s="36">
        <f t="shared" si="52"/>
        <v>203.0139999999999</v>
      </c>
    </row>
    <row r="121" spans="1:15" ht="28.5" x14ac:dyDescent="0.2">
      <c r="A121" s="12" t="s">
        <v>67</v>
      </c>
      <c r="B121" s="12" t="s">
        <v>285</v>
      </c>
      <c r="C121" s="12"/>
      <c r="D121" s="33" t="s">
        <v>286</v>
      </c>
      <c r="E121" s="32">
        <v>4302</v>
      </c>
      <c r="F121" s="32">
        <v>4302</v>
      </c>
      <c r="G121" s="32">
        <v>127.157</v>
      </c>
      <c r="H121" s="32">
        <v>127.157</v>
      </c>
      <c r="I121" s="34">
        <f t="shared" si="16"/>
        <v>2.9557647605764759</v>
      </c>
      <c r="J121" s="34">
        <f t="shared" si="54"/>
        <v>100</v>
      </c>
      <c r="K121" s="35">
        <f t="shared" si="17"/>
        <v>100</v>
      </c>
      <c r="L121" s="32">
        <f t="shared" si="18"/>
        <v>0</v>
      </c>
      <c r="M121" s="32">
        <v>106.15</v>
      </c>
      <c r="N121" s="35">
        <f t="shared" si="51"/>
        <v>119.78991992463494</v>
      </c>
      <c r="O121" s="30">
        <f t="shared" si="52"/>
        <v>21.006999999999991</v>
      </c>
    </row>
    <row r="122" spans="1:15" ht="14.25" hidden="1" x14ac:dyDescent="0.2">
      <c r="A122" s="12" t="s">
        <v>4</v>
      </c>
      <c r="B122" s="12"/>
      <c r="C122" s="12"/>
      <c r="D122" s="33" t="s">
        <v>5</v>
      </c>
      <c r="E122" s="32"/>
      <c r="F122" s="32"/>
      <c r="G122" s="32"/>
      <c r="H122" s="32"/>
      <c r="I122" s="34">
        <f t="shared" si="16"/>
        <v>0</v>
      </c>
      <c r="J122" s="34" t="e">
        <f t="shared" si="54"/>
        <v>#DIV/0!</v>
      </c>
      <c r="K122" s="35">
        <f t="shared" si="17"/>
        <v>0</v>
      </c>
      <c r="L122" s="32">
        <f t="shared" si="18"/>
        <v>0</v>
      </c>
      <c r="M122" s="30"/>
      <c r="N122" s="35" t="e">
        <f t="shared" si="51"/>
        <v>#DIV/0!</v>
      </c>
      <c r="O122" s="30">
        <f t="shared" si="52"/>
        <v>0</v>
      </c>
    </row>
    <row r="123" spans="1:15" ht="14.25" x14ac:dyDescent="0.2">
      <c r="A123" s="12" t="s">
        <v>43</v>
      </c>
      <c r="B123" s="12" t="s">
        <v>287</v>
      </c>
      <c r="C123" s="12"/>
      <c r="D123" s="33" t="s">
        <v>288</v>
      </c>
      <c r="E123" s="32">
        <f>E125</f>
        <v>34726.629999999997</v>
      </c>
      <c r="F123" s="32">
        <f>F125</f>
        <v>34726.629999999997</v>
      </c>
      <c r="G123" s="32">
        <f>G125</f>
        <v>2463.9169999999999</v>
      </c>
      <c r="H123" s="32">
        <f>H125</f>
        <v>2463.8249999999998</v>
      </c>
      <c r="I123" s="34">
        <f t="shared" si="16"/>
        <v>7.0949153430666891</v>
      </c>
      <c r="J123" s="34">
        <f t="shared" si="54"/>
        <v>99.99626610798984</v>
      </c>
      <c r="K123" s="35">
        <f t="shared" si="17"/>
        <v>99.99626610798984</v>
      </c>
      <c r="L123" s="32">
        <f t="shared" si="18"/>
        <v>-9.2000000000098225E-2</v>
      </c>
      <c r="M123" s="30">
        <f>M125</f>
        <v>2260.7559999999999</v>
      </c>
      <c r="N123" s="35">
        <f t="shared" si="51"/>
        <v>108.98234926723627</v>
      </c>
      <c r="O123" s="30">
        <f t="shared" si="52"/>
        <v>203.06899999999996</v>
      </c>
    </row>
    <row r="124" spans="1:15" x14ac:dyDescent="0.2">
      <c r="A124" s="75"/>
      <c r="B124" s="75"/>
      <c r="C124" s="75"/>
      <c r="D124" s="7" t="s">
        <v>49</v>
      </c>
      <c r="E124" s="36"/>
      <c r="F124" s="31"/>
      <c r="G124" s="31"/>
      <c r="H124" s="31"/>
      <c r="I124" s="37">
        <f t="shared" si="16"/>
        <v>0</v>
      </c>
      <c r="J124" s="37"/>
      <c r="K124" s="38">
        <f t="shared" si="17"/>
        <v>0</v>
      </c>
      <c r="L124" s="31">
        <f>H124-G124</f>
        <v>0</v>
      </c>
      <c r="M124" s="36"/>
      <c r="N124" s="38"/>
      <c r="O124" s="36">
        <f t="shared" si="52"/>
        <v>0</v>
      </c>
    </row>
    <row r="125" spans="1:15" x14ac:dyDescent="0.2">
      <c r="A125" s="75" t="s">
        <v>44</v>
      </c>
      <c r="B125" s="75" t="s">
        <v>289</v>
      </c>
      <c r="C125" s="75"/>
      <c r="D125" s="7" t="s">
        <v>290</v>
      </c>
      <c r="E125" s="31">
        <v>34726.629999999997</v>
      </c>
      <c r="F125" s="31">
        <v>34726.629999999997</v>
      </c>
      <c r="G125" s="31">
        <v>2463.9169999999999</v>
      </c>
      <c r="H125" s="31">
        <v>2463.8249999999998</v>
      </c>
      <c r="I125" s="37">
        <f t="shared" si="16"/>
        <v>7.0949153430666891</v>
      </c>
      <c r="J125" s="37"/>
      <c r="K125" s="38">
        <f t="shared" si="17"/>
        <v>99.99626610798984</v>
      </c>
      <c r="L125" s="31">
        <f t="shared" si="18"/>
        <v>-9.2000000000098225E-2</v>
      </c>
      <c r="M125" s="31">
        <v>2260.7559999999999</v>
      </c>
      <c r="N125" s="38">
        <f t="shared" si="51"/>
        <v>108.98234926723627</v>
      </c>
      <c r="O125" s="36">
        <f t="shared" si="52"/>
        <v>203.06899999999996</v>
      </c>
    </row>
    <row r="126" spans="1:15" ht="14.25" x14ac:dyDescent="0.2">
      <c r="A126" s="75"/>
      <c r="B126" s="12" t="s">
        <v>291</v>
      </c>
      <c r="C126" s="12"/>
      <c r="D126" s="33" t="s">
        <v>52</v>
      </c>
      <c r="E126" s="32">
        <f>E128</f>
        <v>26583.37</v>
      </c>
      <c r="F126" s="32">
        <f t="shared" ref="F126:H126" si="93">F128</f>
        <v>26583.37</v>
      </c>
      <c r="G126" s="32">
        <f t="shared" si="93"/>
        <v>1910</v>
      </c>
      <c r="H126" s="32">
        <f t="shared" si="93"/>
        <v>1910</v>
      </c>
      <c r="I126" s="34">
        <f t="shared" si="16"/>
        <v>7.1849430677901269</v>
      </c>
      <c r="J126" s="34"/>
      <c r="K126" s="35">
        <f t="shared" si="17"/>
        <v>100</v>
      </c>
      <c r="L126" s="32">
        <f t="shared" si="18"/>
        <v>0</v>
      </c>
      <c r="M126" s="30">
        <f t="shared" ref="M126" si="94">M128</f>
        <v>1762.336</v>
      </c>
      <c r="N126" s="35">
        <f t="shared" si="51"/>
        <v>108.37887894249451</v>
      </c>
      <c r="O126" s="30">
        <f t="shared" si="52"/>
        <v>147.66399999999999</v>
      </c>
    </row>
    <row r="127" spans="1:15" x14ac:dyDescent="0.2">
      <c r="A127" s="75"/>
      <c r="B127" s="75"/>
      <c r="C127" s="75"/>
      <c r="D127" s="7" t="s">
        <v>49</v>
      </c>
      <c r="E127" s="31"/>
      <c r="F127" s="31"/>
      <c r="G127" s="31"/>
      <c r="H127" s="31"/>
      <c r="I127" s="37">
        <f t="shared" si="16"/>
        <v>0</v>
      </c>
      <c r="J127" s="37"/>
      <c r="K127" s="38">
        <f t="shared" si="17"/>
        <v>0</v>
      </c>
      <c r="L127" s="31">
        <f t="shared" si="18"/>
        <v>0</v>
      </c>
      <c r="M127" s="36"/>
      <c r="N127" s="38"/>
      <c r="O127" s="36">
        <f t="shared" si="52"/>
        <v>0</v>
      </c>
    </row>
    <row r="128" spans="1:15" x14ac:dyDescent="0.2">
      <c r="A128" s="75" t="s">
        <v>2</v>
      </c>
      <c r="B128" s="22" t="s">
        <v>292</v>
      </c>
      <c r="C128" s="22" t="s">
        <v>171</v>
      </c>
      <c r="D128" s="39" t="s">
        <v>293</v>
      </c>
      <c r="E128" s="31">
        <v>26583.37</v>
      </c>
      <c r="F128" s="31">
        <v>26583.37</v>
      </c>
      <c r="G128" s="31">
        <v>1910</v>
      </c>
      <c r="H128" s="31">
        <v>1910</v>
      </c>
      <c r="I128" s="37">
        <f t="shared" si="16"/>
        <v>7.1849430677901269</v>
      </c>
      <c r="J128" s="37"/>
      <c r="K128" s="38">
        <f t="shared" si="17"/>
        <v>100</v>
      </c>
      <c r="L128" s="31">
        <f t="shared" si="18"/>
        <v>0</v>
      </c>
      <c r="M128" s="31">
        <v>1762.336</v>
      </c>
      <c r="N128" s="38">
        <f t="shared" si="51"/>
        <v>108.37887894249451</v>
      </c>
      <c r="O128" s="36">
        <f t="shared" si="52"/>
        <v>147.66399999999999</v>
      </c>
    </row>
    <row r="129" spans="1:15" ht="14.25" x14ac:dyDescent="0.2">
      <c r="A129" s="75"/>
      <c r="B129" s="12" t="s">
        <v>183</v>
      </c>
      <c r="C129" s="12"/>
      <c r="D129" s="33" t="s">
        <v>376</v>
      </c>
      <c r="E129" s="32">
        <v>35068.156999999999</v>
      </c>
      <c r="F129" s="32">
        <v>35068.156999999999</v>
      </c>
      <c r="G129" s="32"/>
      <c r="H129" s="32"/>
      <c r="I129" s="34">
        <f t="shared" ref="I129:I130" si="95">IF(F129&gt;0,H129/F129*100,0)</f>
        <v>0</v>
      </c>
      <c r="J129" s="34"/>
      <c r="K129" s="35">
        <f t="shared" ref="K129:K130" si="96">IF(G129&gt;0,H129/G129*100,0)</f>
        <v>0</v>
      </c>
      <c r="L129" s="32">
        <f t="shared" ref="L129:L130" si="97">H129-G129</f>
        <v>0</v>
      </c>
      <c r="M129" s="36"/>
      <c r="N129" s="38"/>
      <c r="O129" s="36">
        <f t="shared" si="52"/>
        <v>0</v>
      </c>
    </row>
    <row r="130" spans="1:15" x14ac:dyDescent="0.2">
      <c r="A130" s="75"/>
      <c r="B130" s="12" t="s">
        <v>294</v>
      </c>
      <c r="C130" s="22"/>
      <c r="D130" s="62" t="s">
        <v>103</v>
      </c>
      <c r="E130" s="32">
        <v>27000</v>
      </c>
      <c r="F130" s="32">
        <v>27000</v>
      </c>
      <c r="G130" s="32"/>
      <c r="H130" s="32"/>
      <c r="I130" s="34">
        <f t="shared" si="95"/>
        <v>0</v>
      </c>
      <c r="J130" s="34"/>
      <c r="K130" s="35">
        <f t="shared" si="96"/>
        <v>0</v>
      </c>
      <c r="L130" s="32">
        <f t="shared" si="97"/>
        <v>0</v>
      </c>
      <c r="M130" s="36"/>
      <c r="N130" s="38"/>
      <c r="O130" s="36">
        <f t="shared" si="52"/>
        <v>0</v>
      </c>
    </row>
    <row r="131" spans="1:15" ht="13.5" x14ac:dyDescent="0.2">
      <c r="A131" s="75"/>
      <c r="B131" s="12" t="s">
        <v>192</v>
      </c>
      <c r="C131" s="22"/>
      <c r="D131" s="62" t="s">
        <v>295</v>
      </c>
      <c r="E131" s="32">
        <f>E133</f>
        <v>234281.5</v>
      </c>
      <c r="F131" s="32">
        <f t="shared" ref="F131:H131" si="98">F133</f>
        <v>234281.5</v>
      </c>
      <c r="G131" s="32">
        <f t="shared" si="98"/>
        <v>19523.5</v>
      </c>
      <c r="H131" s="32">
        <f t="shared" si="98"/>
        <v>19523.5</v>
      </c>
      <c r="I131" s="34">
        <f t="shared" si="16"/>
        <v>8.3333511182060889</v>
      </c>
      <c r="J131" s="34"/>
      <c r="K131" s="35">
        <f t="shared" si="17"/>
        <v>100</v>
      </c>
      <c r="L131" s="66">
        <f t="shared" si="18"/>
        <v>0</v>
      </c>
      <c r="M131" s="30">
        <f t="shared" ref="M131" si="99">M133</f>
        <v>15134.7</v>
      </c>
      <c r="N131" s="35">
        <f t="shared" si="51"/>
        <v>128.99826227146886</v>
      </c>
      <c r="O131" s="30">
        <f t="shared" si="52"/>
        <v>4388.7999999999993</v>
      </c>
    </row>
    <row r="132" spans="1:15" x14ac:dyDescent="0.2">
      <c r="A132" s="75"/>
      <c r="B132" s="22"/>
      <c r="C132" s="22"/>
      <c r="D132" s="7" t="s">
        <v>49</v>
      </c>
      <c r="E132" s="31"/>
      <c r="F132" s="31"/>
      <c r="G132" s="31"/>
      <c r="H132" s="31"/>
      <c r="I132" s="37"/>
      <c r="J132" s="37"/>
      <c r="K132" s="38"/>
      <c r="L132" s="31">
        <f t="shared" si="18"/>
        <v>0</v>
      </c>
      <c r="M132" s="36"/>
      <c r="N132" s="38"/>
      <c r="O132" s="36">
        <f t="shared" si="52"/>
        <v>0</v>
      </c>
    </row>
    <row r="133" spans="1:15" x14ac:dyDescent="0.2">
      <c r="A133" s="75" t="s">
        <v>116</v>
      </c>
      <c r="B133" s="75" t="s">
        <v>193</v>
      </c>
      <c r="C133" s="75"/>
      <c r="D133" s="7" t="s">
        <v>117</v>
      </c>
      <c r="E133" s="36">
        <v>234281.5</v>
      </c>
      <c r="F133" s="36">
        <v>234281.5</v>
      </c>
      <c r="G133" s="31">
        <v>19523.5</v>
      </c>
      <c r="H133" s="31">
        <v>19523.5</v>
      </c>
      <c r="I133" s="37">
        <f t="shared" si="16"/>
        <v>8.3333511182060889</v>
      </c>
      <c r="J133" s="37">
        <f t="shared" ref="J133:J145" si="100">H133/G133*100</f>
        <v>100</v>
      </c>
      <c r="K133" s="38">
        <f t="shared" si="17"/>
        <v>100</v>
      </c>
      <c r="L133" s="31">
        <f t="shared" si="18"/>
        <v>0</v>
      </c>
      <c r="M133" s="31">
        <v>15134.7</v>
      </c>
      <c r="N133" s="38">
        <f t="shared" si="51"/>
        <v>128.99826227146886</v>
      </c>
      <c r="O133" s="36">
        <f t="shared" si="52"/>
        <v>4388.7999999999993</v>
      </c>
    </row>
    <row r="134" spans="1:15" ht="38.25" hidden="1" x14ac:dyDescent="0.2">
      <c r="A134" s="75" t="s">
        <v>16</v>
      </c>
      <c r="B134" s="75"/>
      <c r="C134" s="75"/>
      <c r="D134" s="7" t="s">
        <v>23</v>
      </c>
      <c r="E134" s="36"/>
      <c r="F134" s="31"/>
      <c r="G134" s="31"/>
      <c r="H134" s="31"/>
      <c r="I134" s="37">
        <f t="shared" si="16"/>
        <v>0</v>
      </c>
      <c r="J134" s="37" t="e">
        <f t="shared" si="100"/>
        <v>#DIV/0!</v>
      </c>
      <c r="K134" s="38">
        <f t="shared" si="17"/>
        <v>0</v>
      </c>
      <c r="L134" s="31">
        <f t="shared" si="18"/>
        <v>0</v>
      </c>
      <c r="M134" s="36"/>
      <c r="N134" s="38" t="e">
        <f t="shared" si="51"/>
        <v>#DIV/0!</v>
      </c>
      <c r="O134" s="36">
        <f t="shared" si="52"/>
        <v>0</v>
      </c>
    </row>
    <row r="135" spans="1:15" ht="25.5" hidden="1" x14ac:dyDescent="0.2">
      <c r="A135" s="75" t="s">
        <v>14</v>
      </c>
      <c r="B135" s="75"/>
      <c r="C135" s="75"/>
      <c r="D135" s="7" t="s">
        <v>94</v>
      </c>
      <c r="E135" s="36"/>
      <c r="F135" s="31"/>
      <c r="G135" s="31"/>
      <c r="H135" s="31"/>
      <c r="I135" s="37">
        <f t="shared" si="16"/>
        <v>0</v>
      </c>
      <c r="J135" s="37" t="e">
        <f t="shared" si="100"/>
        <v>#DIV/0!</v>
      </c>
      <c r="K135" s="38">
        <f t="shared" si="17"/>
        <v>0</v>
      </c>
      <c r="L135" s="31">
        <f t="shared" si="18"/>
        <v>0</v>
      </c>
      <c r="M135" s="36"/>
      <c r="N135" s="38" t="e">
        <f t="shared" si="51"/>
        <v>#DIV/0!</v>
      </c>
      <c r="O135" s="36">
        <f t="shared" si="52"/>
        <v>0</v>
      </c>
    </row>
    <row r="136" spans="1:15" hidden="1" x14ac:dyDescent="0.2">
      <c r="A136" s="75" t="s">
        <v>13</v>
      </c>
      <c r="B136" s="75"/>
      <c r="C136" s="75"/>
      <c r="D136" s="7" t="s">
        <v>29</v>
      </c>
      <c r="E136" s="31"/>
      <c r="F136" s="31"/>
      <c r="G136" s="31"/>
      <c r="H136" s="31"/>
      <c r="I136" s="37">
        <f t="shared" si="16"/>
        <v>0</v>
      </c>
      <c r="J136" s="37" t="e">
        <f t="shared" si="100"/>
        <v>#DIV/0!</v>
      </c>
      <c r="K136" s="38">
        <f t="shared" si="17"/>
        <v>0</v>
      </c>
      <c r="L136" s="31">
        <f t="shared" si="18"/>
        <v>0</v>
      </c>
      <c r="M136" s="36"/>
      <c r="N136" s="38" t="e">
        <f t="shared" si="51"/>
        <v>#DIV/0!</v>
      </c>
      <c r="O136" s="36">
        <f t="shared" si="52"/>
        <v>0</v>
      </c>
    </row>
    <row r="137" spans="1:15" ht="25.5" x14ac:dyDescent="0.2">
      <c r="A137" s="75" t="s">
        <v>198</v>
      </c>
      <c r="B137" s="12" t="s">
        <v>296</v>
      </c>
      <c r="C137" s="12"/>
      <c r="D137" s="62" t="s">
        <v>297</v>
      </c>
      <c r="E137" s="32">
        <f>E139</f>
        <v>47365.23</v>
      </c>
      <c r="F137" s="32">
        <f>F139</f>
        <v>47365.23</v>
      </c>
      <c r="G137" s="32">
        <f t="shared" ref="G137:H137" si="101">G139</f>
        <v>3940.7950000000001</v>
      </c>
      <c r="H137" s="32">
        <f t="shared" si="101"/>
        <v>3940.7950000000001</v>
      </c>
      <c r="I137" s="34">
        <f t="shared" si="16"/>
        <v>8.3200166028962581</v>
      </c>
      <c r="J137" s="34">
        <f t="shared" si="100"/>
        <v>100</v>
      </c>
      <c r="K137" s="35">
        <f t="shared" si="17"/>
        <v>100</v>
      </c>
      <c r="L137" s="32">
        <f t="shared" si="18"/>
        <v>0</v>
      </c>
      <c r="M137" s="30">
        <f t="shared" ref="M137" si="102">M139</f>
        <v>229.29</v>
      </c>
      <c r="N137" s="79" t="s">
        <v>404</v>
      </c>
      <c r="O137" s="30">
        <f t="shared" si="52"/>
        <v>3711.5050000000001</v>
      </c>
    </row>
    <row r="138" spans="1:15" x14ac:dyDescent="0.2">
      <c r="A138" s="75" t="s">
        <v>45</v>
      </c>
      <c r="B138" s="75"/>
      <c r="C138" s="75"/>
      <c r="D138" s="7" t="s">
        <v>49</v>
      </c>
      <c r="E138" s="31"/>
      <c r="F138" s="31"/>
      <c r="G138" s="31"/>
      <c r="H138" s="31"/>
      <c r="I138" s="37">
        <f t="shared" si="16"/>
        <v>0</v>
      </c>
      <c r="J138" s="37" t="e">
        <f t="shared" si="100"/>
        <v>#DIV/0!</v>
      </c>
      <c r="K138" s="38">
        <f t="shared" si="17"/>
        <v>0</v>
      </c>
      <c r="L138" s="31">
        <f t="shared" si="18"/>
        <v>0</v>
      </c>
      <c r="M138" s="36"/>
      <c r="N138" s="67" t="e">
        <f t="shared" ref="N138" si="103">H138/M138*100</f>
        <v>#DIV/0!</v>
      </c>
      <c r="O138" s="36">
        <f t="shared" ref="O138:O201" si="104">H138-M138</f>
        <v>0</v>
      </c>
    </row>
    <row r="139" spans="1:15" ht="22.5" x14ac:dyDescent="0.2">
      <c r="A139" s="75" t="s">
        <v>13</v>
      </c>
      <c r="B139" s="75" t="s">
        <v>298</v>
      </c>
      <c r="C139" s="75"/>
      <c r="D139" s="7" t="s">
        <v>299</v>
      </c>
      <c r="E139" s="31">
        <v>47365.23</v>
      </c>
      <c r="F139" s="31">
        <v>47365.23</v>
      </c>
      <c r="G139" s="31">
        <v>3940.7950000000001</v>
      </c>
      <c r="H139" s="31">
        <v>3940.7950000000001</v>
      </c>
      <c r="I139" s="37">
        <f t="shared" ref="I139:I147" si="105">IF(F139&gt;0,H139/F139*100,0)</f>
        <v>8.3200166028962581</v>
      </c>
      <c r="J139" s="37">
        <f t="shared" si="100"/>
        <v>100</v>
      </c>
      <c r="K139" s="38">
        <f t="shared" ref="K139:K231" si="106">IF(G139&gt;0,H139/G139*100,0)</f>
        <v>100</v>
      </c>
      <c r="L139" s="31">
        <f t="shared" ref="L139" si="107">H139-G139</f>
        <v>0</v>
      </c>
      <c r="M139" s="31">
        <v>229.29</v>
      </c>
      <c r="N139" s="78" t="s">
        <v>404</v>
      </c>
      <c r="O139" s="36">
        <f t="shared" si="104"/>
        <v>3711.5050000000001</v>
      </c>
    </row>
    <row r="140" spans="1:15" ht="25.5" hidden="1" x14ac:dyDescent="0.2">
      <c r="A140" s="75" t="s">
        <v>20</v>
      </c>
      <c r="B140" s="75"/>
      <c r="C140" s="75"/>
      <c r="D140" s="7" t="s">
        <v>21</v>
      </c>
      <c r="E140" s="31"/>
      <c r="F140" s="31"/>
      <c r="G140" s="31"/>
      <c r="H140" s="31"/>
      <c r="I140" s="37">
        <f t="shared" si="105"/>
        <v>0</v>
      </c>
      <c r="J140" s="37" t="e">
        <f t="shared" si="100"/>
        <v>#DIV/0!</v>
      </c>
      <c r="K140" s="38">
        <f t="shared" si="106"/>
        <v>0</v>
      </c>
      <c r="L140" s="31">
        <f t="shared" ref="L140:L141" si="108">H140-G140</f>
        <v>0</v>
      </c>
      <c r="M140" s="36"/>
      <c r="N140" s="67" t="e">
        <f t="shared" ref="N140:N200" si="109">H140/M140*100</f>
        <v>#DIV/0!</v>
      </c>
      <c r="O140" s="36">
        <f t="shared" si="104"/>
        <v>0</v>
      </c>
    </row>
    <row r="141" spans="1:15" ht="25.5" hidden="1" x14ac:dyDescent="0.2">
      <c r="A141" s="75"/>
      <c r="B141" s="12" t="s">
        <v>347</v>
      </c>
      <c r="C141" s="12"/>
      <c r="D141" s="62" t="s">
        <v>348</v>
      </c>
      <c r="E141" s="32"/>
      <c r="F141" s="32"/>
      <c r="G141" s="32"/>
      <c r="H141" s="32"/>
      <c r="I141" s="34">
        <f t="shared" si="105"/>
        <v>0</v>
      </c>
      <c r="J141" s="34"/>
      <c r="K141" s="35">
        <f t="shared" si="106"/>
        <v>0</v>
      </c>
      <c r="L141" s="32">
        <f t="shared" si="108"/>
        <v>0</v>
      </c>
      <c r="M141" s="30"/>
      <c r="N141" s="67" t="e">
        <f t="shared" si="109"/>
        <v>#DIV/0!</v>
      </c>
      <c r="O141" s="30">
        <f t="shared" si="104"/>
        <v>0</v>
      </c>
    </row>
    <row r="142" spans="1:15" ht="15.75" x14ac:dyDescent="0.2">
      <c r="A142" s="75"/>
      <c r="B142" s="75"/>
      <c r="C142" s="75"/>
      <c r="D142" s="44" t="s">
        <v>85</v>
      </c>
      <c r="E142" s="30">
        <f>E7+E8+E9+E10+E76+E77+E79+E96+E97+E107+E109+E121+E123+E126+E130+E131+E137+E129+E95</f>
        <v>3507569.6769999997</v>
      </c>
      <c r="F142" s="30">
        <f>F7+F8+F9+F10+F76+F77+F79+F96+F97+F107+F109+F121+F123+F126+F130+F131+F137+F129+F95+F141</f>
        <v>3507569.6769999997</v>
      </c>
      <c r="G142" s="30">
        <f>G7+G8+G9+G10+G76+G77+G79+G96+G97+G107+G109+G121+G123+G126+G130+G131+G137+G129+G95+G141</f>
        <v>244452.48499999996</v>
      </c>
      <c r="H142" s="30">
        <f>H7+H8+H9+H10+H76+H77+H79+H96+H97+H107+H109+H121+H123+H126+H130+H131+H137+H129+H95+H141</f>
        <v>243519.58400000003</v>
      </c>
      <c r="I142" s="34">
        <f t="shared" si="105"/>
        <v>6.9426870005410883</v>
      </c>
      <c r="J142" s="34">
        <f t="shared" si="100"/>
        <v>99.618371234802567</v>
      </c>
      <c r="K142" s="35">
        <f t="shared" si="106"/>
        <v>99.618371234802567</v>
      </c>
      <c r="L142" s="32">
        <f>H142-G142</f>
        <v>-932.90099999992526</v>
      </c>
      <c r="M142" s="30">
        <f>M7+M8+M9+M10+M76+M77+M79+M96+M97+M107+M109+M121+M123+M126+M130+M131+M137+M129+M95+M141</f>
        <v>241084.65199999997</v>
      </c>
      <c r="N142" s="35">
        <f t="shared" si="109"/>
        <v>101.00999046592152</v>
      </c>
      <c r="O142" s="30">
        <f t="shared" si="104"/>
        <v>2434.9320000000589</v>
      </c>
    </row>
    <row r="143" spans="1:15" ht="15.75" hidden="1" customHeight="1" x14ac:dyDescent="0.2">
      <c r="A143" s="75"/>
      <c r="B143" s="75"/>
      <c r="C143" s="75"/>
      <c r="D143" s="46"/>
      <c r="E143" s="36"/>
      <c r="F143" s="36"/>
      <c r="G143" s="32"/>
      <c r="H143" s="30"/>
      <c r="I143" s="37">
        <f t="shared" si="105"/>
        <v>0</v>
      </c>
      <c r="J143" s="37"/>
      <c r="K143" s="38">
        <f t="shared" si="106"/>
        <v>0</v>
      </c>
      <c r="L143" s="32">
        <f t="shared" ref="L143:L147" si="110">H143-G143</f>
        <v>0</v>
      </c>
      <c r="M143" s="36"/>
      <c r="N143" s="38" t="e">
        <f t="shared" si="109"/>
        <v>#DIV/0!</v>
      </c>
      <c r="O143" s="36">
        <f t="shared" si="104"/>
        <v>0</v>
      </c>
    </row>
    <row r="144" spans="1:15" s="8" customFormat="1" ht="15.75" hidden="1" customHeight="1" x14ac:dyDescent="0.2">
      <c r="A144" s="12"/>
      <c r="B144" s="12"/>
      <c r="C144" s="12"/>
      <c r="D144" s="47" t="s">
        <v>10</v>
      </c>
      <c r="E144" s="30">
        <f>E145</f>
        <v>0</v>
      </c>
      <c r="F144" s="30">
        <f>F145</f>
        <v>0</v>
      </c>
      <c r="G144" s="32">
        <f>G145</f>
        <v>0</v>
      </c>
      <c r="H144" s="30">
        <f>H145</f>
        <v>0</v>
      </c>
      <c r="I144" s="37">
        <f t="shared" si="105"/>
        <v>0</v>
      </c>
      <c r="J144" s="34" t="e">
        <f t="shared" si="100"/>
        <v>#DIV/0!</v>
      </c>
      <c r="K144" s="35">
        <f t="shared" si="106"/>
        <v>0</v>
      </c>
      <c r="L144" s="32">
        <f t="shared" si="110"/>
        <v>0</v>
      </c>
      <c r="M144" s="36"/>
      <c r="N144" s="38" t="e">
        <f t="shared" si="109"/>
        <v>#DIV/0!</v>
      </c>
      <c r="O144" s="36">
        <f t="shared" si="104"/>
        <v>0</v>
      </c>
    </row>
    <row r="145" spans="1:15" ht="25.5" hidden="1" customHeight="1" x14ac:dyDescent="0.2">
      <c r="A145" s="75" t="s">
        <v>98</v>
      </c>
      <c r="B145" s="75"/>
      <c r="C145" s="75"/>
      <c r="D145" s="7" t="s">
        <v>1</v>
      </c>
      <c r="E145" s="36"/>
      <c r="F145" s="36"/>
      <c r="G145" s="31"/>
      <c r="H145" s="36"/>
      <c r="I145" s="37">
        <f t="shared" si="105"/>
        <v>0</v>
      </c>
      <c r="J145" s="37" t="e">
        <f t="shared" si="100"/>
        <v>#DIV/0!</v>
      </c>
      <c r="K145" s="38">
        <f t="shared" si="106"/>
        <v>0</v>
      </c>
      <c r="L145" s="32">
        <f t="shared" si="110"/>
        <v>0</v>
      </c>
      <c r="M145" s="36"/>
      <c r="N145" s="38" t="e">
        <f t="shared" si="109"/>
        <v>#DIV/0!</v>
      </c>
      <c r="O145" s="36">
        <f t="shared" si="104"/>
        <v>0</v>
      </c>
    </row>
    <row r="146" spans="1:15" x14ac:dyDescent="0.2">
      <c r="A146" s="75"/>
      <c r="B146" s="75"/>
      <c r="C146" s="75"/>
      <c r="D146" s="7"/>
      <c r="E146" s="36" t="s">
        <v>197</v>
      </c>
      <c r="F146" s="36"/>
      <c r="G146" s="32"/>
      <c r="H146" s="30"/>
      <c r="I146" s="37">
        <f t="shared" si="105"/>
        <v>0</v>
      </c>
      <c r="J146" s="37"/>
      <c r="K146" s="38">
        <f t="shared" si="106"/>
        <v>0</v>
      </c>
      <c r="L146" s="32">
        <f t="shared" si="110"/>
        <v>0</v>
      </c>
      <c r="M146" s="36"/>
      <c r="N146" s="38"/>
      <c r="O146" s="36">
        <f t="shared" si="104"/>
        <v>0</v>
      </c>
    </row>
    <row r="147" spans="1:15" ht="15.75" x14ac:dyDescent="0.2">
      <c r="A147" s="75"/>
      <c r="B147" s="75"/>
      <c r="C147" s="75"/>
      <c r="D147" s="48" t="s">
        <v>58</v>
      </c>
      <c r="E147" s="36"/>
      <c r="F147" s="36"/>
      <c r="G147" s="30"/>
      <c r="H147" s="36"/>
      <c r="I147" s="37">
        <f t="shared" si="105"/>
        <v>0</v>
      </c>
      <c r="J147" s="37"/>
      <c r="K147" s="38">
        <f t="shared" si="106"/>
        <v>0</v>
      </c>
      <c r="L147" s="32">
        <f t="shared" si="110"/>
        <v>0</v>
      </c>
      <c r="M147" s="36"/>
      <c r="N147" s="38"/>
      <c r="O147" s="36">
        <f t="shared" si="104"/>
        <v>0</v>
      </c>
    </row>
    <row r="148" spans="1:15" ht="14.25" x14ac:dyDescent="0.2">
      <c r="A148" s="12"/>
      <c r="B148" s="12"/>
      <c r="C148" s="12"/>
      <c r="D148" s="33" t="s">
        <v>19</v>
      </c>
      <c r="E148" s="32">
        <v>70446.198000000004</v>
      </c>
      <c r="F148" s="32">
        <v>70446.198000000004</v>
      </c>
      <c r="G148" s="32"/>
      <c r="H148" s="32">
        <v>3680.1559999999999</v>
      </c>
      <c r="I148" s="34">
        <f>IF(F148&gt;0,H148/F148*100,0)</f>
        <v>5.2240661731666478</v>
      </c>
      <c r="J148" s="34"/>
      <c r="K148" s="35">
        <f t="shared" si="106"/>
        <v>0</v>
      </c>
      <c r="L148" s="32"/>
      <c r="M148" s="32">
        <v>5455.42</v>
      </c>
      <c r="N148" s="35">
        <f t="shared" si="109"/>
        <v>67.458710786703875</v>
      </c>
      <c r="O148" s="30">
        <f t="shared" si="104"/>
        <v>-1775.2640000000001</v>
      </c>
    </row>
    <row r="149" spans="1:15" ht="14.25" x14ac:dyDescent="0.2">
      <c r="A149" s="12" t="s">
        <v>59</v>
      </c>
      <c r="B149" s="26" t="s">
        <v>209</v>
      </c>
      <c r="C149" s="26"/>
      <c r="D149" s="33" t="s">
        <v>56</v>
      </c>
      <c r="E149" s="30">
        <v>11306.998</v>
      </c>
      <c r="F149" s="30">
        <v>11306.998</v>
      </c>
      <c r="G149" s="32"/>
      <c r="H149" s="32"/>
      <c r="I149" s="34">
        <f t="shared" ref="I149:I258" si="111">IF(F149&gt;0,H149/F149*100,0)</f>
        <v>0</v>
      </c>
      <c r="J149" s="34"/>
      <c r="K149" s="35">
        <f t="shared" si="106"/>
        <v>0</v>
      </c>
      <c r="L149" s="32"/>
      <c r="M149" s="30"/>
      <c r="N149" s="68" t="e">
        <f t="shared" si="109"/>
        <v>#DIV/0!</v>
      </c>
      <c r="O149" s="30">
        <f t="shared" si="104"/>
        <v>0</v>
      </c>
    </row>
    <row r="150" spans="1:15" ht="14.25" x14ac:dyDescent="0.2">
      <c r="A150" s="12" t="s">
        <v>60</v>
      </c>
      <c r="B150" s="12" t="s">
        <v>122</v>
      </c>
      <c r="C150" s="12"/>
      <c r="D150" s="33" t="s">
        <v>55</v>
      </c>
      <c r="E150" s="30">
        <v>9232.5049999999992</v>
      </c>
      <c r="F150" s="30">
        <v>9232.5049999999992</v>
      </c>
      <c r="G150" s="32"/>
      <c r="H150" s="32">
        <v>105.15</v>
      </c>
      <c r="I150" s="34">
        <f>IF(F150&gt;0,H150/F150*100,0)</f>
        <v>1.1389108373079679</v>
      </c>
      <c r="J150" s="34"/>
      <c r="K150" s="35">
        <f t="shared" si="106"/>
        <v>0</v>
      </c>
      <c r="L150" s="32"/>
      <c r="M150" s="30"/>
      <c r="N150" s="68" t="e">
        <f t="shared" si="109"/>
        <v>#DIV/0!</v>
      </c>
      <c r="O150" s="30">
        <f t="shared" si="104"/>
        <v>105.15</v>
      </c>
    </row>
    <row r="151" spans="1:15" ht="14.25" x14ac:dyDescent="0.2">
      <c r="A151" s="12" t="s">
        <v>61</v>
      </c>
      <c r="B151" s="12" t="s">
        <v>123</v>
      </c>
      <c r="C151" s="12"/>
      <c r="D151" s="33" t="s">
        <v>54</v>
      </c>
      <c r="E151" s="30">
        <v>80661.52</v>
      </c>
      <c r="F151" s="30">
        <v>80661.52</v>
      </c>
      <c r="G151" s="32"/>
      <c r="H151" s="32">
        <v>1500</v>
      </c>
      <c r="I151" s="34">
        <f t="shared" si="111"/>
        <v>1.859622779238477</v>
      </c>
      <c r="J151" s="34"/>
      <c r="K151" s="35">
        <f t="shared" si="106"/>
        <v>0</v>
      </c>
      <c r="L151" s="32"/>
      <c r="M151" s="30"/>
      <c r="N151" s="68" t="e">
        <f t="shared" si="109"/>
        <v>#DIV/0!</v>
      </c>
      <c r="O151" s="30">
        <f t="shared" si="104"/>
        <v>1500</v>
      </c>
    </row>
    <row r="152" spans="1:15" ht="14.25" x14ac:dyDescent="0.2">
      <c r="A152" s="12" t="s">
        <v>62</v>
      </c>
      <c r="B152" s="12" t="s">
        <v>124</v>
      </c>
      <c r="C152" s="12"/>
      <c r="D152" s="33" t="s">
        <v>109</v>
      </c>
      <c r="E152" s="30">
        <f>E155+E158+E161+E164+E167+E175</f>
        <v>2924.7809999999999</v>
      </c>
      <c r="F152" s="30">
        <f>F155+F158+F161+F164+F167+F175+F170</f>
        <v>2924.7809999999999</v>
      </c>
      <c r="G152" s="30">
        <f>G155+G158+G161+G164+G167+G175</f>
        <v>0</v>
      </c>
      <c r="H152" s="32">
        <f>H155+H158+H161+H164+H167+H175+H170</f>
        <v>24.8</v>
      </c>
      <c r="I152" s="34">
        <f t="shared" si="111"/>
        <v>0.84792673365971671</v>
      </c>
      <c r="J152" s="34"/>
      <c r="K152" s="35">
        <f t="shared" si="106"/>
        <v>0</v>
      </c>
      <c r="L152" s="32"/>
      <c r="M152" s="32">
        <f>M155+M158+M161+M164+M167+M175+M170</f>
        <v>14.996</v>
      </c>
      <c r="N152" s="77">
        <f t="shared" si="109"/>
        <v>165.3774339823953</v>
      </c>
      <c r="O152" s="30">
        <f t="shared" si="104"/>
        <v>9.8040000000000003</v>
      </c>
    </row>
    <row r="153" spans="1:15" x14ac:dyDescent="0.2">
      <c r="A153" s="75"/>
      <c r="B153" s="75"/>
      <c r="C153" s="75"/>
      <c r="D153" s="41" t="s">
        <v>49</v>
      </c>
      <c r="E153" s="36"/>
      <c r="F153" s="36"/>
      <c r="G153" s="36"/>
      <c r="H153" s="36"/>
      <c r="I153" s="34">
        <f t="shared" si="111"/>
        <v>0</v>
      </c>
      <c r="J153" s="34"/>
      <c r="K153" s="35">
        <f t="shared" si="106"/>
        <v>0</v>
      </c>
      <c r="L153" s="32"/>
      <c r="M153" s="36"/>
      <c r="N153" s="67"/>
      <c r="O153" s="36">
        <f t="shared" si="104"/>
        <v>0</v>
      </c>
    </row>
    <row r="154" spans="1:15" ht="81" hidden="1" customHeight="1" x14ac:dyDescent="0.2">
      <c r="A154" s="75" t="s">
        <v>89</v>
      </c>
      <c r="B154" s="21"/>
      <c r="C154" s="21"/>
      <c r="D154" s="49" t="s">
        <v>110</v>
      </c>
      <c r="E154" s="36"/>
      <c r="F154" s="36"/>
      <c r="G154" s="36"/>
      <c r="H154" s="36"/>
      <c r="I154" s="34">
        <f t="shared" si="111"/>
        <v>0</v>
      </c>
      <c r="J154" s="34"/>
      <c r="K154" s="35">
        <f t="shared" si="106"/>
        <v>0</v>
      </c>
      <c r="L154" s="32"/>
      <c r="M154" s="36"/>
      <c r="N154" s="67" t="e">
        <f t="shared" si="109"/>
        <v>#DIV/0!</v>
      </c>
      <c r="O154" s="36">
        <f t="shared" si="104"/>
        <v>0</v>
      </c>
    </row>
    <row r="155" spans="1:15" ht="26.25" customHeight="1" x14ac:dyDescent="0.2">
      <c r="A155" s="75"/>
      <c r="B155" s="75" t="s">
        <v>133</v>
      </c>
      <c r="C155" s="75"/>
      <c r="D155" s="41" t="s">
        <v>213</v>
      </c>
      <c r="E155" s="36">
        <f>E157</f>
        <v>100</v>
      </c>
      <c r="F155" s="36">
        <f t="shared" ref="F155:H155" si="112">F157</f>
        <v>100</v>
      </c>
      <c r="G155" s="36">
        <f t="shared" si="112"/>
        <v>0</v>
      </c>
      <c r="H155" s="36">
        <f t="shared" si="112"/>
        <v>0</v>
      </c>
      <c r="I155" s="37">
        <f t="shared" si="111"/>
        <v>0</v>
      </c>
      <c r="J155" s="37"/>
      <c r="K155" s="38">
        <f t="shared" si="106"/>
        <v>0</v>
      </c>
      <c r="L155" s="31"/>
      <c r="M155" s="36">
        <f t="shared" ref="M155" si="113">M157</f>
        <v>0</v>
      </c>
      <c r="N155" s="67" t="e">
        <f t="shared" si="109"/>
        <v>#DIV/0!</v>
      </c>
      <c r="O155" s="36">
        <f t="shared" si="104"/>
        <v>0</v>
      </c>
    </row>
    <row r="156" spans="1:15" ht="12" customHeight="1" x14ac:dyDescent="0.2">
      <c r="A156" s="75"/>
      <c r="B156" s="75"/>
      <c r="C156" s="75"/>
      <c r="D156" s="40" t="s">
        <v>48</v>
      </c>
      <c r="E156" s="36"/>
      <c r="F156" s="36"/>
      <c r="G156" s="36"/>
      <c r="H156" s="36"/>
      <c r="I156" s="37">
        <f t="shared" si="111"/>
        <v>0</v>
      </c>
      <c r="J156" s="37"/>
      <c r="K156" s="38">
        <f t="shared" si="106"/>
        <v>0</v>
      </c>
      <c r="L156" s="31"/>
      <c r="M156" s="36"/>
      <c r="N156" s="67"/>
      <c r="O156" s="36">
        <f t="shared" si="104"/>
        <v>0</v>
      </c>
    </row>
    <row r="157" spans="1:15" ht="15" customHeight="1" x14ac:dyDescent="0.2">
      <c r="A157" s="75"/>
      <c r="B157" s="75" t="s">
        <v>199</v>
      </c>
      <c r="C157" s="75"/>
      <c r="D157" s="50" t="s">
        <v>300</v>
      </c>
      <c r="E157" s="36">
        <v>100</v>
      </c>
      <c r="F157" s="36">
        <v>100</v>
      </c>
      <c r="G157" s="36"/>
      <c r="H157" s="36"/>
      <c r="I157" s="37">
        <f t="shared" si="111"/>
        <v>0</v>
      </c>
      <c r="J157" s="37"/>
      <c r="K157" s="38">
        <f t="shared" si="106"/>
        <v>0</v>
      </c>
      <c r="L157" s="31"/>
      <c r="M157" s="36"/>
      <c r="N157" s="67" t="e">
        <f t="shared" si="109"/>
        <v>#DIV/0!</v>
      </c>
      <c r="O157" s="36">
        <f t="shared" si="104"/>
        <v>0</v>
      </c>
    </row>
    <row r="158" spans="1:15" ht="27.95" customHeight="1" x14ac:dyDescent="0.2">
      <c r="A158" s="75"/>
      <c r="B158" s="75" t="s">
        <v>184</v>
      </c>
      <c r="C158" s="75"/>
      <c r="D158" s="41" t="s">
        <v>230</v>
      </c>
      <c r="E158" s="36">
        <f>E160</f>
        <v>60</v>
      </c>
      <c r="F158" s="36">
        <f t="shared" ref="F158" si="114">F160</f>
        <v>60</v>
      </c>
      <c r="G158" s="36"/>
      <c r="H158" s="36">
        <f>H160</f>
        <v>0</v>
      </c>
      <c r="I158" s="37">
        <f t="shared" si="111"/>
        <v>0</v>
      </c>
      <c r="J158" s="37"/>
      <c r="K158" s="38">
        <f t="shared" si="106"/>
        <v>0</v>
      </c>
      <c r="L158" s="31"/>
      <c r="M158" s="36"/>
      <c r="N158" s="67" t="e">
        <f t="shared" si="109"/>
        <v>#DIV/0!</v>
      </c>
      <c r="O158" s="36">
        <f t="shared" si="104"/>
        <v>0</v>
      </c>
    </row>
    <row r="159" spans="1:15" ht="14.25" customHeight="1" x14ac:dyDescent="0.2">
      <c r="A159" s="75"/>
      <c r="B159" s="75"/>
      <c r="C159" s="75"/>
      <c r="D159" s="40" t="s">
        <v>48</v>
      </c>
      <c r="E159" s="36"/>
      <c r="F159" s="36"/>
      <c r="G159" s="36"/>
      <c r="H159" s="36"/>
      <c r="I159" s="37">
        <f t="shared" si="111"/>
        <v>0</v>
      </c>
      <c r="J159" s="37"/>
      <c r="K159" s="38">
        <f t="shared" si="106"/>
        <v>0</v>
      </c>
      <c r="L159" s="31"/>
      <c r="M159" s="36"/>
      <c r="N159" s="67" t="e">
        <f t="shared" si="109"/>
        <v>#DIV/0!</v>
      </c>
      <c r="O159" s="36">
        <f t="shared" si="104"/>
        <v>0</v>
      </c>
    </row>
    <row r="160" spans="1:15" ht="24.75" customHeight="1" x14ac:dyDescent="0.2">
      <c r="A160" s="75" t="s">
        <v>71</v>
      </c>
      <c r="B160" s="22" t="s">
        <v>151</v>
      </c>
      <c r="C160" s="22" t="s">
        <v>152</v>
      </c>
      <c r="D160" s="40" t="s">
        <v>153</v>
      </c>
      <c r="E160" s="36">
        <v>60</v>
      </c>
      <c r="F160" s="36">
        <v>60</v>
      </c>
      <c r="G160" s="36"/>
      <c r="H160" s="36"/>
      <c r="I160" s="37">
        <f t="shared" si="111"/>
        <v>0</v>
      </c>
      <c r="J160" s="37"/>
      <c r="K160" s="38">
        <f t="shared" si="106"/>
        <v>0</v>
      </c>
      <c r="L160" s="31"/>
      <c r="M160" s="36"/>
      <c r="N160" s="67" t="e">
        <f t="shared" si="109"/>
        <v>#DIV/0!</v>
      </c>
      <c r="O160" s="36">
        <f t="shared" si="104"/>
        <v>0</v>
      </c>
    </row>
    <row r="161" spans="1:15" ht="15" customHeight="1" x14ac:dyDescent="0.2">
      <c r="A161" s="75"/>
      <c r="B161" s="75" t="s">
        <v>231</v>
      </c>
      <c r="C161" s="75"/>
      <c r="D161" s="41" t="s">
        <v>158</v>
      </c>
      <c r="E161" s="36">
        <f>E163</f>
        <v>141.54599999999999</v>
      </c>
      <c r="F161" s="36">
        <f t="shared" ref="F161:H161" si="115">F163</f>
        <v>141.54599999999999</v>
      </c>
      <c r="G161" s="36">
        <f t="shared" si="115"/>
        <v>0</v>
      </c>
      <c r="H161" s="36">
        <f t="shared" si="115"/>
        <v>0</v>
      </c>
      <c r="I161" s="37">
        <f t="shared" si="111"/>
        <v>0</v>
      </c>
      <c r="J161" s="34"/>
      <c r="K161" s="35">
        <f t="shared" si="106"/>
        <v>0</v>
      </c>
      <c r="L161" s="32"/>
      <c r="M161" s="36">
        <f t="shared" ref="M161" si="116">M163</f>
        <v>0</v>
      </c>
      <c r="N161" s="38"/>
      <c r="O161" s="36">
        <f t="shared" si="104"/>
        <v>0</v>
      </c>
    </row>
    <row r="162" spans="1:15" ht="14.25" customHeight="1" x14ac:dyDescent="0.2">
      <c r="A162" s="75"/>
      <c r="B162" s="75"/>
      <c r="C162" s="75"/>
      <c r="D162" s="40" t="s">
        <v>48</v>
      </c>
      <c r="E162" s="36"/>
      <c r="F162" s="36"/>
      <c r="G162" s="36"/>
      <c r="H162" s="36"/>
      <c r="I162" s="37">
        <f t="shared" si="111"/>
        <v>0</v>
      </c>
      <c r="J162" s="34"/>
      <c r="K162" s="35">
        <f t="shared" si="106"/>
        <v>0</v>
      </c>
      <c r="L162" s="32"/>
      <c r="M162" s="36"/>
      <c r="N162" s="38"/>
      <c r="O162" s="36">
        <f t="shared" si="104"/>
        <v>0</v>
      </c>
    </row>
    <row r="163" spans="1:15" ht="13.5" customHeight="1" x14ac:dyDescent="0.2">
      <c r="A163" s="75" t="s">
        <v>69</v>
      </c>
      <c r="B163" s="22" t="s">
        <v>232</v>
      </c>
      <c r="C163" s="22" t="s">
        <v>138</v>
      </c>
      <c r="D163" s="40" t="s">
        <v>396</v>
      </c>
      <c r="E163" s="36">
        <v>141.54599999999999</v>
      </c>
      <c r="F163" s="36">
        <v>141.54599999999999</v>
      </c>
      <c r="G163" s="36"/>
      <c r="H163" s="36"/>
      <c r="I163" s="37">
        <f t="shared" si="111"/>
        <v>0</v>
      </c>
      <c r="J163" s="34"/>
      <c r="K163" s="35">
        <f t="shared" si="106"/>
        <v>0</v>
      </c>
      <c r="L163" s="32"/>
      <c r="M163" s="36"/>
      <c r="N163" s="38"/>
      <c r="O163" s="36">
        <f t="shared" si="104"/>
        <v>0</v>
      </c>
    </row>
    <row r="164" spans="1:15" ht="13.5" customHeight="1" x14ac:dyDescent="0.2">
      <c r="A164" s="75"/>
      <c r="B164" s="75" t="s">
        <v>157</v>
      </c>
      <c r="C164" s="75"/>
      <c r="D164" s="41" t="s">
        <v>164</v>
      </c>
      <c r="E164" s="36">
        <f>E166</f>
        <v>1855.7750000000001</v>
      </c>
      <c r="F164" s="36">
        <f t="shared" ref="F164:H164" si="117">F166</f>
        <v>1855.7750000000001</v>
      </c>
      <c r="G164" s="36"/>
      <c r="H164" s="36">
        <f t="shared" si="117"/>
        <v>24.8</v>
      </c>
      <c r="I164" s="37">
        <f t="shared" si="111"/>
        <v>1.336368902480096</v>
      </c>
      <c r="J164" s="37"/>
      <c r="K164" s="38">
        <f t="shared" si="106"/>
        <v>0</v>
      </c>
      <c r="L164" s="31"/>
      <c r="M164" s="36">
        <f t="shared" ref="M164" si="118">M166</f>
        <v>14.996</v>
      </c>
      <c r="N164" s="38">
        <f t="shared" si="109"/>
        <v>165.3774339823953</v>
      </c>
      <c r="O164" s="36">
        <f t="shared" si="104"/>
        <v>9.8040000000000003</v>
      </c>
    </row>
    <row r="165" spans="1:15" ht="13.5" customHeight="1" x14ac:dyDescent="0.2">
      <c r="A165" s="75"/>
      <c r="B165" s="75"/>
      <c r="C165" s="75"/>
      <c r="D165" s="40" t="s">
        <v>48</v>
      </c>
      <c r="E165" s="36"/>
      <c r="F165" s="36"/>
      <c r="G165" s="36"/>
      <c r="H165" s="36"/>
      <c r="I165" s="37">
        <f t="shared" si="111"/>
        <v>0</v>
      </c>
      <c r="J165" s="37"/>
      <c r="K165" s="38">
        <f t="shared" si="106"/>
        <v>0</v>
      </c>
      <c r="L165" s="31"/>
      <c r="M165" s="36"/>
      <c r="N165" s="67" t="e">
        <f t="shared" si="109"/>
        <v>#DIV/0!</v>
      </c>
      <c r="O165" s="36">
        <f t="shared" si="104"/>
        <v>0</v>
      </c>
    </row>
    <row r="166" spans="1:15" ht="13.5" customHeight="1" x14ac:dyDescent="0.2">
      <c r="A166" s="75" t="s">
        <v>105</v>
      </c>
      <c r="B166" s="22" t="s">
        <v>161</v>
      </c>
      <c r="C166" s="22" t="s">
        <v>138</v>
      </c>
      <c r="D166" s="40" t="s">
        <v>165</v>
      </c>
      <c r="E166" s="36">
        <v>1855.7750000000001</v>
      </c>
      <c r="F166" s="36">
        <v>1855.7750000000001</v>
      </c>
      <c r="G166" s="36"/>
      <c r="H166" s="36">
        <v>24.8</v>
      </c>
      <c r="I166" s="37">
        <f t="shared" si="111"/>
        <v>1.336368902480096</v>
      </c>
      <c r="J166" s="37"/>
      <c r="K166" s="38">
        <f t="shared" si="106"/>
        <v>0</v>
      </c>
      <c r="L166" s="31"/>
      <c r="M166" s="36">
        <v>14.996</v>
      </c>
      <c r="N166" s="38">
        <f t="shared" si="109"/>
        <v>165.3774339823953</v>
      </c>
      <c r="O166" s="36">
        <f t="shared" si="104"/>
        <v>9.8040000000000003</v>
      </c>
    </row>
    <row r="167" spans="1:15" ht="13.5" hidden="1" customHeight="1" x14ac:dyDescent="0.2">
      <c r="A167" s="75"/>
      <c r="B167" s="75" t="s">
        <v>170</v>
      </c>
      <c r="C167" s="22"/>
      <c r="D167" s="41" t="s">
        <v>172</v>
      </c>
      <c r="E167" s="36">
        <f>E169</f>
        <v>0</v>
      </c>
      <c r="F167" s="36">
        <f t="shared" ref="F167:H167" si="119">F169</f>
        <v>0</v>
      </c>
      <c r="G167" s="36">
        <f t="shared" si="119"/>
        <v>0</v>
      </c>
      <c r="H167" s="36">
        <f t="shared" si="119"/>
        <v>0</v>
      </c>
      <c r="I167" s="37">
        <f t="shared" si="111"/>
        <v>0</v>
      </c>
      <c r="J167" s="37"/>
      <c r="K167" s="38">
        <f t="shared" si="106"/>
        <v>0</v>
      </c>
      <c r="L167" s="31"/>
      <c r="M167" s="36">
        <f t="shared" ref="M167" si="120">M169</f>
        <v>0</v>
      </c>
      <c r="N167" s="38" t="e">
        <f t="shared" si="109"/>
        <v>#DIV/0!</v>
      </c>
      <c r="O167" s="36">
        <f t="shared" si="104"/>
        <v>0</v>
      </c>
    </row>
    <row r="168" spans="1:15" ht="13.5" hidden="1" customHeight="1" x14ac:dyDescent="0.2">
      <c r="A168" s="75"/>
      <c r="B168" s="75"/>
      <c r="C168" s="22"/>
      <c r="D168" s="40" t="s">
        <v>48</v>
      </c>
      <c r="E168" s="36"/>
      <c r="F168" s="36"/>
      <c r="G168" s="36"/>
      <c r="H168" s="36"/>
      <c r="I168" s="37"/>
      <c r="J168" s="37"/>
      <c r="K168" s="38"/>
      <c r="L168" s="31"/>
      <c r="M168" s="36"/>
      <c r="N168" s="38" t="e">
        <f t="shared" si="109"/>
        <v>#DIV/0!</v>
      </c>
      <c r="O168" s="36">
        <f t="shared" si="104"/>
        <v>0</v>
      </c>
    </row>
    <row r="169" spans="1:15" ht="24" hidden="1" customHeight="1" x14ac:dyDescent="0.2">
      <c r="A169" s="75" t="s">
        <v>73</v>
      </c>
      <c r="B169" s="22" t="s">
        <v>240</v>
      </c>
      <c r="C169" s="22"/>
      <c r="D169" s="40" t="s">
        <v>241</v>
      </c>
      <c r="E169" s="36"/>
      <c r="F169" s="36"/>
      <c r="G169" s="36"/>
      <c r="H169" s="36"/>
      <c r="I169" s="37">
        <f t="shared" si="111"/>
        <v>0</v>
      </c>
      <c r="J169" s="37"/>
      <c r="K169" s="38">
        <f t="shared" si="106"/>
        <v>0</v>
      </c>
      <c r="L169" s="31"/>
      <c r="M169" s="36"/>
      <c r="N169" s="38" t="e">
        <f t="shared" si="109"/>
        <v>#DIV/0!</v>
      </c>
      <c r="O169" s="36">
        <f t="shared" si="104"/>
        <v>0</v>
      </c>
    </row>
    <row r="170" spans="1:15" ht="24" hidden="1" customHeight="1" x14ac:dyDescent="0.2">
      <c r="A170" s="75"/>
      <c r="B170" s="75" t="s">
        <v>353</v>
      </c>
      <c r="C170" s="75"/>
      <c r="D170" s="41" t="s">
        <v>352</v>
      </c>
      <c r="E170" s="36"/>
      <c r="F170" s="53">
        <f>F172+F174+F173</f>
        <v>0</v>
      </c>
      <c r="G170" s="53">
        <f t="shared" ref="G170:H170" si="121">G172+G174+G173</f>
        <v>0</v>
      </c>
      <c r="H170" s="36">
        <f t="shared" si="121"/>
        <v>0</v>
      </c>
      <c r="I170" s="37">
        <f t="shared" si="111"/>
        <v>0</v>
      </c>
      <c r="J170" s="37"/>
      <c r="K170" s="38"/>
      <c r="L170" s="31"/>
      <c r="M170" s="36"/>
      <c r="N170" s="38" t="e">
        <f t="shared" si="109"/>
        <v>#DIV/0!</v>
      </c>
      <c r="O170" s="36">
        <f t="shared" si="104"/>
        <v>0</v>
      </c>
    </row>
    <row r="171" spans="1:15" ht="15" hidden="1" customHeight="1" x14ac:dyDescent="0.2">
      <c r="A171" s="75"/>
      <c r="B171" s="75"/>
      <c r="C171" s="75"/>
      <c r="D171" s="40" t="s">
        <v>48</v>
      </c>
      <c r="E171" s="36"/>
      <c r="F171" s="36"/>
      <c r="G171" s="36"/>
      <c r="H171" s="36"/>
      <c r="I171" s="37">
        <f t="shared" si="111"/>
        <v>0</v>
      </c>
      <c r="J171" s="37"/>
      <c r="K171" s="38"/>
      <c r="L171" s="31"/>
      <c r="M171" s="36"/>
      <c r="N171" s="38" t="e">
        <f t="shared" si="109"/>
        <v>#DIV/0!</v>
      </c>
      <c r="O171" s="36">
        <f t="shared" si="104"/>
        <v>0</v>
      </c>
    </row>
    <row r="172" spans="1:15" ht="75.75" hidden="1" customHeight="1" x14ac:dyDescent="0.2">
      <c r="A172" s="75"/>
      <c r="B172" s="22" t="s">
        <v>354</v>
      </c>
      <c r="C172" s="22"/>
      <c r="D172" s="40" t="s">
        <v>355</v>
      </c>
      <c r="E172" s="36"/>
      <c r="F172" s="53"/>
      <c r="G172" s="36"/>
      <c r="H172" s="36"/>
      <c r="I172" s="37">
        <f t="shared" si="111"/>
        <v>0</v>
      </c>
      <c r="J172" s="37"/>
      <c r="K172" s="38"/>
      <c r="L172" s="31"/>
      <c r="M172" s="36"/>
      <c r="N172" s="38" t="e">
        <f t="shared" si="109"/>
        <v>#DIV/0!</v>
      </c>
      <c r="O172" s="36">
        <f t="shared" si="104"/>
        <v>0</v>
      </c>
    </row>
    <row r="173" spans="1:15" ht="87" hidden="1" customHeight="1" x14ac:dyDescent="0.2">
      <c r="A173" s="75"/>
      <c r="B173" s="22" t="s">
        <v>372</v>
      </c>
      <c r="C173" s="22"/>
      <c r="D173" s="40" t="s">
        <v>373</v>
      </c>
      <c r="E173" s="36"/>
      <c r="F173" s="53"/>
      <c r="G173" s="36"/>
      <c r="H173" s="36"/>
      <c r="I173" s="37">
        <f t="shared" si="111"/>
        <v>0</v>
      </c>
      <c r="J173" s="37"/>
      <c r="K173" s="38"/>
      <c r="L173" s="31"/>
      <c r="M173" s="36"/>
      <c r="N173" s="38" t="e">
        <f t="shared" si="109"/>
        <v>#DIV/0!</v>
      </c>
      <c r="O173" s="36">
        <f t="shared" si="104"/>
        <v>0</v>
      </c>
    </row>
    <row r="174" spans="1:15" ht="78.75" hidden="1" customHeight="1" x14ac:dyDescent="0.2">
      <c r="A174" s="75"/>
      <c r="B174" s="22" t="s">
        <v>365</v>
      </c>
      <c r="C174" s="22"/>
      <c r="D174" s="40" t="s">
        <v>366</v>
      </c>
      <c r="E174" s="36"/>
      <c r="F174" s="53"/>
      <c r="G174" s="36"/>
      <c r="H174" s="36"/>
      <c r="I174" s="37">
        <f t="shared" si="111"/>
        <v>0</v>
      </c>
      <c r="J174" s="37"/>
      <c r="K174" s="38"/>
      <c r="L174" s="31"/>
      <c r="M174" s="36"/>
      <c r="N174" s="38" t="e">
        <f t="shared" si="109"/>
        <v>#DIV/0!</v>
      </c>
      <c r="O174" s="36">
        <f t="shared" si="104"/>
        <v>0</v>
      </c>
    </row>
    <row r="175" spans="1:15" ht="14.25" customHeight="1" x14ac:dyDescent="0.2">
      <c r="A175" s="75"/>
      <c r="B175" s="22" t="s">
        <v>244</v>
      </c>
      <c r="C175" s="22"/>
      <c r="D175" s="41" t="s">
        <v>245</v>
      </c>
      <c r="E175" s="36">
        <f>E177+E178</f>
        <v>767.46</v>
      </c>
      <c r="F175" s="36">
        <f t="shared" ref="F175:H175" si="122">F177+F178</f>
        <v>767.46</v>
      </c>
      <c r="G175" s="36">
        <f t="shared" si="122"/>
        <v>0</v>
      </c>
      <c r="H175" s="36">
        <f t="shared" si="122"/>
        <v>0</v>
      </c>
      <c r="I175" s="37">
        <f t="shared" si="111"/>
        <v>0</v>
      </c>
      <c r="J175" s="37"/>
      <c r="K175" s="38">
        <f t="shared" si="106"/>
        <v>0</v>
      </c>
      <c r="L175" s="31"/>
      <c r="M175" s="36">
        <f t="shared" ref="M175" si="123">M177+M178</f>
        <v>0</v>
      </c>
      <c r="N175" s="67" t="e">
        <f t="shared" si="109"/>
        <v>#DIV/0!</v>
      </c>
      <c r="O175" s="36">
        <f t="shared" si="104"/>
        <v>0</v>
      </c>
    </row>
    <row r="176" spans="1:15" ht="14.25" customHeight="1" x14ac:dyDescent="0.2">
      <c r="A176" s="75"/>
      <c r="B176" s="22"/>
      <c r="C176" s="22"/>
      <c r="D176" s="40" t="s">
        <v>48</v>
      </c>
      <c r="E176" s="36"/>
      <c r="F176" s="36"/>
      <c r="G176" s="36"/>
      <c r="H176" s="36"/>
      <c r="I176" s="37"/>
      <c r="J176" s="37"/>
      <c r="K176" s="38"/>
      <c r="L176" s="31"/>
      <c r="M176" s="36"/>
      <c r="N176" s="67" t="e">
        <f t="shared" si="109"/>
        <v>#DIV/0!</v>
      </c>
      <c r="O176" s="36">
        <f t="shared" si="104"/>
        <v>0</v>
      </c>
    </row>
    <row r="177" spans="1:15" hidden="1" x14ac:dyDescent="0.2">
      <c r="A177" s="75" t="s">
        <v>32</v>
      </c>
      <c r="B177" s="22" t="s">
        <v>246</v>
      </c>
      <c r="C177" s="75" t="s">
        <v>173</v>
      </c>
      <c r="D177" s="40" t="s">
        <v>248</v>
      </c>
      <c r="E177" s="36"/>
      <c r="F177" s="36"/>
      <c r="G177" s="31"/>
      <c r="H177" s="31"/>
      <c r="I177" s="37">
        <f t="shared" si="111"/>
        <v>0</v>
      </c>
      <c r="J177" s="37"/>
      <c r="K177" s="38">
        <f t="shared" si="106"/>
        <v>0</v>
      </c>
      <c r="L177" s="31"/>
      <c r="M177" s="36"/>
      <c r="N177" s="67" t="e">
        <f t="shared" si="109"/>
        <v>#DIV/0!</v>
      </c>
      <c r="O177" s="36">
        <f t="shared" si="104"/>
        <v>0</v>
      </c>
    </row>
    <row r="178" spans="1:15" ht="12.75" customHeight="1" x14ac:dyDescent="0.2">
      <c r="A178" s="75" t="s">
        <v>26</v>
      </c>
      <c r="B178" s="22" t="s">
        <v>247</v>
      </c>
      <c r="C178" s="75"/>
      <c r="D178" s="40" t="s">
        <v>249</v>
      </c>
      <c r="E178" s="36">
        <v>767.46</v>
      </c>
      <c r="F178" s="36">
        <v>767.46</v>
      </c>
      <c r="G178" s="31"/>
      <c r="H178" s="31"/>
      <c r="I178" s="37">
        <f t="shared" si="111"/>
        <v>0</v>
      </c>
      <c r="J178" s="37"/>
      <c r="K178" s="38">
        <f t="shared" si="106"/>
        <v>0</v>
      </c>
      <c r="L178" s="31"/>
      <c r="M178" s="36"/>
      <c r="N178" s="67" t="e">
        <f t="shared" si="109"/>
        <v>#DIV/0!</v>
      </c>
      <c r="O178" s="36">
        <f t="shared" si="104"/>
        <v>0</v>
      </c>
    </row>
    <row r="179" spans="1:15" ht="12.75" hidden="1" customHeight="1" x14ac:dyDescent="0.2">
      <c r="A179" s="75" t="s">
        <v>73</v>
      </c>
      <c r="B179" s="75"/>
      <c r="C179" s="75"/>
      <c r="D179" s="52" t="s">
        <v>68</v>
      </c>
      <c r="E179" s="36"/>
      <c r="F179" s="36"/>
      <c r="G179" s="31"/>
      <c r="H179" s="31"/>
      <c r="I179" s="37">
        <f t="shared" si="111"/>
        <v>0</v>
      </c>
      <c r="J179" s="37"/>
      <c r="K179" s="38">
        <f t="shared" si="106"/>
        <v>0</v>
      </c>
      <c r="L179" s="31"/>
      <c r="M179" s="36"/>
      <c r="N179" s="35" t="e">
        <f t="shared" si="109"/>
        <v>#DIV/0!</v>
      </c>
      <c r="O179" s="36">
        <f t="shared" si="104"/>
        <v>0</v>
      </c>
    </row>
    <row r="180" spans="1:15" ht="12.75" customHeight="1" x14ac:dyDescent="0.2">
      <c r="A180" s="12" t="s">
        <v>37</v>
      </c>
      <c r="B180" s="12" t="s">
        <v>174</v>
      </c>
      <c r="C180" s="12"/>
      <c r="D180" s="33" t="s">
        <v>51</v>
      </c>
      <c r="E180" s="30">
        <v>7478.36</v>
      </c>
      <c r="F180" s="30">
        <v>7478.36</v>
      </c>
      <c r="G180" s="32"/>
      <c r="H180" s="32">
        <v>371.00099999999998</v>
      </c>
      <c r="I180" s="34">
        <f t="shared" si="111"/>
        <v>4.9609941217058289</v>
      </c>
      <c r="J180" s="34"/>
      <c r="K180" s="35">
        <f t="shared" si="106"/>
        <v>0</v>
      </c>
      <c r="L180" s="32"/>
      <c r="M180" s="32">
        <v>341.74400000000003</v>
      </c>
      <c r="N180" s="35">
        <f t="shared" si="109"/>
        <v>108.56108666136053</v>
      </c>
      <c r="O180" s="30">
        <f t="shared" si="104"/>
        <v>29.256999999999948</v>
      </c>
    </row>
    <row r="181" spans="1:15" ht="21.6" customHeight="1" x14ac:dyDescent="0.2">
      <c r="A181" s="12" t="s">
        <v>39</v>
      </c>
      <c r="B181" s="12" t="s">
        <v>175</v>
      </c>
      <c r="C181" s="12"/>
      <c r="D181" s="33" t="s">
        <v>53</v>
      </c>
      <c r="E181" s="30">
        <v>1398.5930000000001</v>
      </c>
      <c r="F181" s="30">
        <v>1398.5930000000001</v>
      </c>
      <c r="G181" s="32"/>
      <c r="H181" s="32">
        <v>99.68</v>
      </c>
      <c r="I181" s="34">
        <f t="shared" si="111"/>
        <v>7.1271627986126056</v>
      </c>
      <c r="J181" s="34"/>
      <c r="K181" s="35">
        <f t="shared" si="106"/>
        <v>0</v>
      </c>
      <c r="L181" s="32"/>
      <c r="M181" s="32">
        <v>29.95</v>
      </c>
      <c r="N181" s="79" t="s">
        <v>403</v>
      </c>
      <c r="O181" s="30">
        <f t="shared" si="104"/>
        <v>69.73</v>
      </c>
    </row>
    <row r="182" spans="1:15" ht="14.25" x14ac:dyDescent="0.2">
      <c r="A182" s="12" t="s">
        <v>31</v>
      </c>
      <c r="B182" s="12" t="s">
        <v>176</v>
      </c>
      <c r="C182" s="12"/>
      <c r="D182" s="33" t="s">
        <v>108</v>
      </c>
      <c r="E182" s="30">
        <f>E184+E187+E188+E193</f>
        <v>416611.04</v>
      </c>
      <c r="F182" s="30">
        <f>F184+F187+F188+F193+F190</f>
        <v>416611.04</v>
      </c>
      <c r="G182" s="30">
        <f t="shared" ref="G182:H182" si="124">G184+G187+G188+G193+G190</f>
        <v>0</v>
      </c>
      <c r="H182" s="30">
        <f t="shared" si="124"/>
        <v>0</v>
      </c>
      <c r="I182" s="34">
        <f t="shared" si="111"/>
        <v>0</v>
      </c>
      <c r="J182" s="34"/>
      <c r="K182" s="35">
        <f t="shared" si="106"/>
        <v>0</v>
      </c>
      <c r="L182" s="32"/>
      <c r="M182" s="30">
        <f t="shared" ref="M182" si="125">M184+M187+M188+M193+M190</f>
        <v>0</v>
      </c>
      <c r="N182" s="68" t="e">
        <f t="shared" si="109"/>
        <v>#DIV/0!</v>
      </c>
      <c r="O182" s="30">
        <f t="shared" si="104"/>
        <v>0</v>
      </c>
    </row>
    <row r="183" spans="1:15" x14ac:dyDescent="0.2">
      <c r="A183" s="75"/>
      <c r="B183" s="75"/>
      <c r="C183" s="75"/>
      <c r="D183" s="41" t="s">
        <v>49</v>
      </c>
      <c r="E183" s="36"/>
      <c r="F183" s="36"/>
      <c r="G183" s="36"/>
      <c r="H183" s="36"/>
      <c r="I183" s="37">
        <f t="shared" si="111"/>
        <v>0</v>
      </c>
      <c r="J183" s="37"/>
      <c r="K183" s="38">
        <f t="shared" si="106"/>
        <v>0</v>
      </c>
      <c r="L183" s="31"/>
      <c r="M183" s="36"/>
      <c r="N183" s="67"/>
      <c r="O183" s="36">
        <f t="shared" si="104"/>
        <v>0</v>
      </c>
    </row>
    <row r="184" spans="1:15" x14ac:dyDescent="0.2">
      <c r="A184" s="75"/>
      <c r="B184" s="75" t="s">
        <v>177</v>
      </c>
      <c r="C184" s="75"/>
      <c r="D184" s="7" t="s">
        <v>250</v>
      </c>
      <c r="E184" s="36">
        <f>E186</f>
        <v>43535</v>
      </c>
      <c r="F184" s="36">
        <f t="shared" ref="F184:H184" si="126">F186</f>
        <v>43535</v>
      </c>
      <c r="G184" s="36">
        <f t="shared" si="126"/>
        <v>0</v>
      </c>
      <c r="H184" s="36">
        <f t="shared" si="126"/>
        <v>0</v>
      </c>
      <c r="I184" s="37">
        <f t="shared" si="111"/>
        <v>0</v>
      </c>
      <c r="J184" s="37"/>
      <c r="K184" s="38"/>
      <c r="L184" s="31"/>
      <c r="M184" s="36">
        <f t="shared" ref="M184" si="127">M186</f>
        <v>0</v>
      </c>
      <c r="N184" s="67" t="e">
        <f t="shared" si="109"/>
        <v>#DIV/0!</v>
      </c>
      <c r="O184" s="36">
        <f t="shared" si="104"/>
        <v>0</v>
      </c>
    </row>
    <row r="185" spans="1:15" x14ac:dyDescent="0.2">
      <c r="A185" s="75"/>
      <c r="B185" s="22"/>
      <c r="C185" s="75"/>
      <c r="D185" s="40" t="s">
        <v>48</v>
      </c>
      <c r="E185" s="36"/>
      <c r="F185" s="36"/>
      <c r="G185" s="36"/>
      <c r="H185" s="36"/>
      <c r="I185" s="37">
        <f t="shared" si="111"/>
        <v>0</v>
      </c>
      <c r="J185" s="37"/>
      <c r="K185" s="38"/>
      <c r="L185" s="31"/>
      <c r="M185" s="36"/>
      <c r="N185" s="67"/>
      <c r="O185" s="36">
        <f t="shared" si="104"/>
        <v>0</v>
      </c>
    </row>
    <row r="186" spans="1:15" x14ac:dyDescent="0.2">
      <c r="A186" s="75"/>
      <c r="B186" s="22" t="s">
        <v>252</v>
      </c>
      <c r="C186" s="75"/>
      <c r="D186" s="39" t="s">
        <v>251</v>
      </c>
      <c r="E186" s="36">
        <v>43535</v>
      </c>
      <c r="F186" s="36">
        <v>43535</v>
      </c>
      <c r="G186" s="36"/>
      <c r="H186" s="36"/>
      <c r="I186" s="37">
        <f t="shared" si="111"/>
        <v>0</v>
      </c>
      <c r="J186" s="37"/>
      <c r="K186" s="38"/>
      <c r="L186" s="31"/>
      <c r="M186" s="36"/>
      <c r="N186" s="67" t="e">
        <f t="shared" si="109"/>
        <v>#DIV/0!</v>
      </c>
      <c r="O186" s="36">
        <f t="shared" si="104"/>
        <v>0</v>
      </c>
    </row>
    <row r="187" spans="1:15" ht="27.6" customHeight="1" x14ac:dyDescent="0.2">
      <c r="A187" s="75"/>
      <c r="B187" s="75" t="s">
        <v>185</v>
      </c>
      <c r="C187" s="75"/>
      <c r="D187" s="41" t="s">
        <v>301</v>
      </c>
      <c r="E187" s="36">
        <v>117853.04</v>
      </c>
      <c r="F187" s="36">
        <v>117853.04</v>
      </c>
      <c r="G187" s="36"/>
      <c r="H187" s="36"/>
      <c r="I187" s="37">
        <f t="shared" si="111"/>
        <v>0</v>
      </c>
      <c r="J187" s="37"/>
      <c r="K187" s="38">
        <f t="shared" si="106"/>
        <v>0</v>
      </c>
      <c r="L187" s="31"/>
      <c r="M187" s="36"/>
      <c r="N187" s="67"/>
      <c r="O187" s="36">
        <f t="shared" si="104"/>
        <v>0</v>
      </c>
    </row>
    <row r="188" spans="1:15" x14ac:dyDescent="0.2">
      <c r="A188" s="75"/>
      <c r="B188" s="75" t="s">
        <v>206</v>
      </c>
      <c r="C188" s="75"/>
      <c r="D188" s="41" t="s">
        <v>255</v>
      </c>
      <c r="E188" s="36">
        <v>255223</v>
      </c>
      <c r="F188" s="36">
        <v>255223</v>
      </c>
      <c r="G188" s="36"/>
      <c r="H188" s="36"/>
      <c r="I188" s="37">
        <f t="shared" si="111"/>
        <v>0</v>
      </c>
      <c r="J188" s="37"/>
      <c r="K188" s="38"/>
      <c r="L188" s="31"/>
      <c r="M188" s="36"/>
      <c r="N188" s="67" t="e">
        <f t="shared" si="109"/>
        <v>#DIV/0!</v>
      </c>
      <c r="O188" s="36">
        <f t="shared" si="104"/>
        <v>0</v>
      </c>
    </row>
    <row r="189" spans="1:15" ht="24.75" hidden="1" customHeight="1" x14ac:dyDescent="0.2">
      <c r="A189" s="75" t="s">
        <v>74</v>
      </c>
      <c r="B189" s="75"/>
      <c r="C189" s="75"/>
      <c r="D189" s="7" t="s">
        <v>106</v>
      </c>
      <c r="E189" s="36"/>
      <c r="F189" s="36"/>
      <c r="G189" s="31"/>
      <c r="H189" s="31"/>
      <c r="I189" s="37">
        <f t="shared" si="111"/>
        <v>0</v>
      </c>
      <c r="J189" s="37"/>
      <c r="K189" s="38">
        <f t="shared" si="106"/>
        <v>0</v>
      </c>
      <c r="L189" s="32"/>
      <c r="M189" s="36"/>
      <c r="N189" s="38" t="e">
        <f t="shared" si="109"/>
        <v>#DIV/0!</v>
      </c>
      <c r="O189" s="36">
        <f t="shared" si="104"/>
        <v>0</v>
      </c>
    </row>
    <row r="190" spans="1:15" ht="15" hidden="1" customHeight="1" x14ac:dyDescent="0.2">
      <c r="A190" s="75"/>
      <c r="B190" s="75" t="s">
        <v>256</v>
      </c>
      <c r="C190" s="75"/>
      <c r="D190" s="7" t="s">
        <v>367</v>
      </c>
      <c r="E190" s="36"/>
      <c r="F190" s="36">
        <f>F192</f>
        <v>0</v>
      </c>
      <c r="G190" s="36">
        <f t="shared" ref="G190:H190" si="128">G192</f>
        <v>0</v>
      </c>
      <c r="H190" s="36">
        <f t="shared" si="128"/>
        <v>0</v>
      </c>
      <c r="I190" s="37">
        <f t="shared" si="111"/>
        <v>0</v>
      </c>
      <c r="J190" s="37"/>
      <c r="K190" s="38"/>
      <c r="L190" s="32"/>
      <c r="M190" s="36"/>
      <c r="N190" s="38" t="e">
        <f t="shared" si="109"/>
        <v>#DIV/0!</v>
      </c>
      <c r="O190" s="36">
        <f t="shared" si="104"/>
        <v>0</v>
      </c>
    </row>
    <row r="191" spans="1:15" ht="15" hidden="1" customHeight="1" x14ac:dyDescent="0.2">
      <c r="A191" s="75"/>
      <c r="B191" s="75"/>
      <c r="C191" s="75"/>
      <c r="D191" s="40" t="s">
        <v>48</v>
      </c>
      <c r="E191" s="36"/>
      <c r="F191" s="36"/>
      <c r="G191" s="31"/>
      <c r="H191" s="31"/>
      <c r="I191" s="37">
        <f t="shared" si="111"/>
        <v>0</v>
      </c>
      <c r="J191" s="37"/>
      <c r="K191" s="38"/>
      <c r="L191" s="32"/>
      <c r="M191" s="36"/>
      <c r="N191" s="38" t="e">
        <f t="shared" si="109"/>
        <v>#DIV/0!</v>
      </c>
      <c r="O191" s="36">
        <f t="shared" si="104"/>
        <v>0</v>
      </c>
    </row>
    <row r="192" spans="1:15" ht="23.25" hidden="1" customHeight="1" x14ac:dyDescent="0.2">
      <c r="A192" s="75"/>
      <c r="B192" s="22" t="s">
        <v>369</v>
      </c>
      <c r="C192" s="22"/>
      <c r="D192" s="39" t="s">
        <v>368</v>
      </c>
      <c r="E192" s="36"/>
      <c r="F192" s="36"/>
      <c r="G192" s="31"/>
      <c r="H192" s="31"/>
      <c r="I192" s="37">
        <f t="shared" si="111"/>
        <v>0</v>
      </c>
      <c r="J192" s="37"/>
      <c r="K192" s="38"/>
      <c r="L192" s="32"/>
      <c r="M192" s="36"/>
      <c r="N192" s="38" t="e">
        <f t="shared" si="109"/>
        <v>#DIV/0!</v>
      </c>
      <c r="O192" s="36">
        <f t="shared" si="104"/>
        <v>0</v>
      </c>
    </row>
    <row r="193" spans="1:15" hidden="1" x14ac:dyDescent="0.2">
      <c r="A193" s="75" t="s">
        <v>75</v>
      </c>
      <c r="B193" s="75" t="s">
        <v>258</v>
      </c>
      <c r="C193" s="75"/>
      <c r="D193" s="7" t="s">
        <v>259</v>
      </c>
      <c r="E193" s="36"/>
      <c r="F193" s="36"/>
      <c r="G193" s="31"/>
      <c r="H193" s="31"/>
      <c r="I193" s="37">
        <f t="shared" si="111"/>
        <v>0</v>
      </c>
      <c r="J193" s="37"/>
      <c r="K193" s="38">
        <f t="shared" si="106"/>
        <v>0</v>
      </c>
      <c r="L193" s="32"/>
      <c r="M193" s="36"/>
      <c r="N193" s="38" t="e">
        <f t="shared" si="109"/>
        <v>#DIV/0!</v>
      </c>
      <c r="O193" s="36">
        <f t="shared" si="104"/>
        <v>0</v>
      </c>
    </row>
    <row r="194" spans="1:15" ht="14.25" x14ac:dyDescent="0.2">
      <c r="A194" s="75"/>
      <c r="B194" s="12" t="s">
        <v>302</v>
      </c>
      <c r="C194" s="12"/>
      <c r="D194" s="33" t="s">
        <v>303</v>
      </c>
      <c r="E194" s="30">
        <v>160</v>
      </c>
      <c r="F194" s="30">
        <v>160</v>
      </c>
      <c r="G194" s="32"/>
      <c r="H194" s="32"/>
      <c r="I194" s="34">
        <f t="shared" si="111"/>
        <v>0</v>
      </c>
      <c r="J194" s="37"/>
      <c r="K194" s="38"/>
      <c r="L194" s="32"/>
      <c r="M194" s="30"/>
      <c r="N194" s="35"/>
      <c r="O194" s="30">
        <f t="shared" si="104"/>
        <v>0</v>
      </c>
    </row>
    <row r="195" spans="1:15" ht="12" customHeight="1" x14ac:dyDescent="0.2">
      <c r="A195" s="12"/>
      <c r="B195" s="12" t="s">
        <v>180</v>
      </c>
      <c r="C195" s="12"/>
      <c r="D195" s="33" t="s">
        <v>260</v>
      </c>
      <c r="E195" s="30">
        <f>E197+E204+E205+E206+E207+E198+E212</f>
        <v>394544.57199999999</v>
      </c>
      <c r="F195" s="30">
        <f>F197+F204+F205+F206+F207+F198+F212</f>
        <v>394544.57199999999</v>
      </c>
      <c r="G195" s="45">
        <f>G197+G204+G205+G206+G207+G198+G212</f>
        <v>0</v>
      </c>
      <c r="H195" s="30">
        <f>H197+H204+H205+H206+H207+H198+H212</f>
        <v>1033.0419999999999</v>
      </c>
      <c r="I195" s="34">
        <f t="shared" si="111"/>
        <v>0.2618315073410768</v>
      </c>
      <c r="J195" s="34"/>
      <c r="K195" s="35">
        <f t="shared" si="106"/>
        <v>0</v>
      </c>
      <c r="L195" s="32"/>
      <c r="M195" s="30">
        <f>M197+M204+M205+M206+M207+M198+M212</f>
        <v>5629.6819999999998</v>
      </c>
      <c r="N195" s="35">
        <f t="shared" si="109"/>
        <v>18.349917455373145</v>
      </c>
      <c r="O195" s="30">
        <f t="shared" si="104"/>
        <v>-4596.6399999999994</v>
      </c>
    </row>
    <row r="196" spans="1:15" x14ac:dyDescent="0.2">
      <c r="A196" s="75"/>
      <c r="B196" s="75"/>
      <c r="C196" s="75"/>
      <c r="D196" s="41" t="s">
        <v>49</v>
      </c>
      <c r="E196" s="36"/>
      <c r="F196" s="53"/>
      <c r="G196" s="31"/>
      <c r="H196" s="31"/>
      <c r="I196" s="37">
        <f t="shared" si="111"/>
        <v>0</v>
      </c>
      <c r="J196" s="37"/>
      <c r="K196" s="38">
        <f t="shared" si="106"/>
        <v>0</v>
      </c>
      <c r="L196" s="32"/>
      <c r="M196" s="36"/>
      <c r="N196" s="38"/>
      <c r="O196" s="36">
        <f t="shared" si="104"/>
        <v>0</v>
      </c>
    </row>
    <row r="197" spans="1:15" x14ac:dyDescent="0.2">
      <c r="A197" s="75"/>
      <c r="B197" s="75" t="s">
        <v>310</v>
      </c>
      <c r="C197" s="75"/>
      <c r="D197" s="41" t="s">
        <v>304</v>
      </c>
      <c r="E197" s="36">
        <v>94674.127999999997</v>
      </c>
      <c r="F197" s="36">
        <v>94674.127999999997</v>
      </c>
      <c r="G197" s="31"/>
      <c r="H197" s="31"/>
      <c r="I197" s="37">
        <f t="shared" si="111"/>
        <v>0</v>
      </c>
      <c r="J197" s="37"/>
      <c r="K197" s="38"/>
      <c r="L197" s="32"/>
      <c r="M197" s="36"/>
      <c r="N197" s="38"/>
      <c r="O197" s="36">
        <f t="shared" si="104"/>
        <v>0</v>
      </c>
    </row>
    <row r="198" spans="1:15" x14ac:dyDescent="0.2">
      <c r="A198" s="75"/>
      <c r="B198" s="75" t="s">
        <v>311</v>
      </c>
      <c r="C198" s="75"/>
      <c r="D198" s="41" t="s">
        <v>305</v>
      </c>
      <c r="E198" s="36">
        <f>E200+E201+E203+E202</f>
        <v>93119.657000000007</v>
      </c>
      <c r="F198" s="36">
        <f t="shared" ref="F198:H198" si="129">F200+F201+F203+F202</f>
        <v>93119.657000000007</v>
      </c>
      <c r="G198" s="36">
        <f t="shared" si="129"/>
        <v>0</v>
      </c>
      <c r="H198" s="36">
        <f t="shared" si="129"/>
        <v>1033.0419999999999</v>
      </c>
      <c r="I198" s="37">
        <f t="shared" si="111"/>
        <v>1.1093704952113386</v>
      </c>
      <c r="J198" s="37"/>
      <c r="K198" s="38"/>
      <c r="L198" s="32"/>
      <c r="M198" s="36">
        <f t="shared" ref="M198" si="130">M200+M201+M203</f>
        <v>5219.6819999999998</v>
      </c>
      <c r="N198" s="38">
        <f t="shared" si="109"/>
        <v>19.79128230417102</v>
      </c>
      <c r="O198" s="36">
        <f t="shared" si="104"/>
        <v>-4186.6399999999994</v>
      </c>
    </row>
    <row r="199" spans="1:15" x14ac:dyDescent="0.2">
      <c r="A199" s="75"/>
      <c r="B199" s="75"/>
      <c r="C199" s="75"/>
      <c r="D199" s="40" t="s">
        <v>48</v>
      </c>
      <c r="E199" s="36"/>
      <c r="F199" s="53"/>
      <c r="G199" s="31"/>
      <c r="H199" s="31"/>
      <c r="I199" s="37">
        <f t="shared" si="111"/>
        <v>0</v>
      </c>
      <c r="J199" s="37"/>
      <c r="K199" s="38"/>
      <c r="L199" s="32"/>
      <c r="M199" s="36"/>
      <c r="N199" s="38"/>
      <c r="O199" s="36">
        <f t="shared" si="104"/>
        <v>0</v>
      </c>
    </row>
    <row r="200" spans="1:15" x14ac:dyDescent="0.2">
      <c r="A200" s="75"/>
      <c r="B200" s="75" t="s">
        <v>312</v>
      </c>
      <c r="C200" s="75"/>
      <c r="D200" s="40" t="s">
        <v>306</v>
      </c>
      <c r="E200" s="36">
        <v>61871.474000000002</v>
      </c>
      <c r="F200" s="36">
        <v>61871.474000000002</v>
      </c>
      <c r="G200" s="31"/>
      <c r="H200" s="31"/>
      <c r="I200" s="37">
        <f t="shared" si="111"/>
        <v>0</v>
      </c>
      <c r="J200" s="37"/>
      <c r="K200" s="38"/>
      <c r="L200" s="32"/>
      <c r="M200" s="31">
        <v>4787.2309999999998</v>
      </c>
      <c r="N200" s="38">
        <f t="shared" si="109"/>
        <v>0</v>
      </c>
      <c r="O200" s="36">
        <f t="shared" si="104"/>
        <v>-4787.2309999999998</v>
      </c>
    </row>
    <row r="201" spans="1:15" x14ac:dyDescent="0.2">
      <c r="A201" s="75" t="s">
        <v>84</v>
      </c>
      <c r="B201" s="75" t="s">
        <v>313</v>
      </c>
      <c r="C201" s="75"/>
      <c r="D201" s="40" t="s">
        <v>307</v>
      </c>
      <c r="E201" s="36">
        <v>15901.262000000001</v>
      </c>
      <c r="F201" s="36">
        <v>15901.262000000001</v>
      </c>
      <c r="G201" s="31"/>
      <c r="H201" s="31">
        <v>498.78399999999999</v>
      </c>
      <c r="I201" s="37">
        <f t="shared" si="111"/>
        <v>3.1367573215258009</v>
      </c>
      <c r="J201" s="37"/>
      <c r="K201" s="38">
        <f t="shared" si="106"/>
        <v>0</v>
      </c>
      <c r="L201" s="31"/>
      <c r="M201" s="36"/>
      <c r="N201" s="38"/>
      <c r="O201" s="36">
        <f t="shared" si="104"/>
        <v>498.78399999999999</v>
      </c>
    </row>
    <row r="202" spans="1:15" x14ac:dyDescent="0.2">
      <c r="A202" s="75"/>
      <c r="B202" s="75" t="s">
        <v>399</v>
      </c>
      <c r="C202" s="75"/>
      <c r="D202" s="40" t="s">
        <v>400</v>
      </c>
      <c r="E202" s="36">
        <v>200</v>
      </c>
      <c r="F202" s="36">
        <v>200</v>
      </c>
      <c r="G202" s="31"/>
      <c r="H202" s="31"/>
      <c r="I202" s="37"/>
      <c r="J202" s="37"/>
      <c r="K202" s="38"/>
      <c r="L202" s="31"/>
      <c r="M202" s="36"/>
      <c r="N202" s="38"/>
      <c r="O202" s="36"/>
    </row>
    <row r="203" spans="1:15" x14ac:dyDescent="0.2">
      <c r="A203" s="75" t="s">
        <v>200</v>
      </c>
      <c r="B203" s="75" t="s">
        <v>314</v>
      </c>
      <c r="C203" s="75"/>
      <c r="D203" s="40" t="s">
        <v>308</v>
      </c>
      <c r="E203" s="36">
        <v>15146.921</v>
      </c>
      <c r="F203" s="36">
        <v>15146.921</v>
      </c>
      <c r="G203" s="31"/>
      <c r="H203" s="31">
        <v>534.25800000000004</v>
      </c>
      <c r="I203" s="37">
        <f t="shared" si="111"/>
        <v>3.5271722880181393</v>
      </c>
      <c r="J203" s="37"/>
      <c r="K203" s="38">
        <f t="shared" si="106"/>
        <v>0</v>
      </c>
      <c r="L203" s="31"/>
      <c r="M203" s="31">
        <v>432.45100000000002</v>
      </c>
      <c r="N203" s="38">
        <f t="shared" ref="N203:N204" si="131">H203/M203*100</f>
        <v>123.5418579214755</v>
      </c>
      <c r="O203" s="36">
        <f t="shared" ref="O203:O264" si="132">H203-M203</f>
        <v>101.80700000000002</v>
      </c>
    </row>
    <row r="204" spans="1:15" x14ac:dyDescent="0.2">
      <c r="A204" s="75"/>
      <c r="B204" s="75" t="s">
        <v>315</v>
      </c>
      <c r="C204" s="75"/>
      <c r="D204" s="41" t="s">
        <v>381</v>
      </c>
      <c r="E204" s="36">
        <v>18810.787</v>
      </c>
      <c r="F204" s="36">
        <v>18810.787</v>
      </c>
      <c r="G204" s="36"/>
      <c r="H204" s="36"/>
      <c r="I204" s="37">
        <f t="shared" si="111"/>
        <v>0</v>
      </c>
      <c r="J204" s="37"/>
      <c r="K204" s="38">
        <f t="shared" si="106"/>
        <v>0</v>
      </c>
      <c r="L204" s="31"/>
      <c r="M204" s="36">
        <v>410</v>
      </c>
      <c r="N204" s="38">
        <f t="shared" si="131"/>
        <v>0</v>
      </c>
      <c r="O204" s="36">
        <f t="shared" si="132"/>
        <v>-410</v>
      </c>
    </row>
    <row r="205" spans="1:15" x14ac:dyDescent="0.2">
      <c r="A205" s="75"/>
      <c r="B205" s="75" t="s">
        <v>316</v>
      </c>
      <c r="C205" s="75"/>
      <c r="D205" s="41" t="s">
        <v>309</v>
      </c>
      <c r="E205" s="36">
        <v>9620</v>
      </c>
      <c r="F205" s="36">
        <v>9620</v>
      </c>
      <c r="G205" s="31"/>
      <c r="H205" s="31"/>
      <c r="I205" s="37">
        <f t="shared" si="111"/>
        <v>0</v>
      </c>
      <c r="J205" s="37"/>
      <c r="K205" s="38">
        <f t="shared" si="106"/>
        <v>0</v>
      </c>
      <c r="L205" s="31"/>
      <c r="M205" s="36"/>
      <c r="N205" s="67" t="e">
        <f t="shared" ref="N205:N264" si="133">H205/M205*100</f>
        <v>#DIV/0!</v>
      </c>
      <c r="O205" s="36">
        <f t="shared" si="132"/>
        <v>0</v>
      </c>
    </row>
    <row r="206" spans="1:15" x14ac:dyDescent="0.2">
      <c r="A206" s="75" t="s">
        <v>115</v>
      </c>
      <c r="B206" s="75" t="s">
        <v>317</v>
      </c>
      <c r="C206" s="75"/>
      <c r="D206" s="41" t="s">
        <v>318</v>
      </c>
      <c r="E206" s="36">
        <v>3900</v>
      </c>
      <c r="F206" s="36">
        <v>3900</v>
      </c>
      <c r="G206" s="31"/>
      <c r="H206" s="31"/>
      <c r="I206" s="37">
        <f>IF(F206&gt;0,H206/F206*100,0)</f>
        <v>0</v>
      </c>
      <c r="J206" s="37"/>
      <c r="K206" s="38">
        <f t="shared" si="106"/>
        <v>0</v>
      </c>
      <c r="L206" s="31"/>
      <c r="M206" s="36"/>
      <c r="N206" s="67" t="e">
        <f t="shared" si="133"/>
        <v>#DIV/0!</v>
      </c>
      <c r="O206" s="36">
        <f t="shared" si="132"/>
        <v>0</v>
      </c>
    </row>
    <row r="207" spans="1:15" x14ac:dyDescent="0.2">
      <c r="A207" s="75"/>
      <c r="B207" s="75" t="s">
        <v>319</v>
      </c>
      <c r="C207" s="75"/>
      <c r="D207" s="41" t="s">
        <v>320</v>
      </c>
      <c r="E207" s="36">
        <f>E211</f>
        <v>120420</v>
      </c>
      <c r="F207" s="36">
        <f>F211+F210+F209</f>
        <v>120420</v>
      </c>
      <c r="G207" s="53">
        <f t="shared" ref="G207" si="134">G211+G210+G209</f>
        <v>0</v>
      </c>
      <c r="H207" s="36">
        <f>H211+H210+H209</f>
        <v>0</v>
      </c>
      <c r="I207" s="37">
        <f t="shared" ref="I207:I210" si="135">IF(F207&gt;0,H207/F207*100,0)</f>
        <v>0</v>
      </c>
      <c r="J207" s="37"/>
      <c r="K207" s="38">
        <f t="shared" ref="K207:K210" si="136">IF(G207&gt;0,H207/G207*100,0)</f>
        <v>0</v>
      </c>
      <c r="L207" s="31"/>
      <c r="M207" s="36">
        <f>M211+M210+M209</f>
        <v>0</v>
      </c>
      <c r="N207" s="67" t="e">
        <f t="shared" si="133"/>
        <v>#DIV/0!</v>
      </c>
      <c r="O207" s="36">
        <f t="shared" si="132"/>
        <v>0</v>
      </c>
    </row>
    <row r="208" spans="1:15" x14ac:dyDescent="0.2">
      <c r="A208" s="75"/>
      <c r="B208" s="75"/>
      <c r="C208" s="75"/>
      <c r="D208" s="40" t="s">
        <v>48</v>
      </c>
      <c r="E208" s="36"/>
      <c r="F208" s="53"/>
      <c r="G208" s="31"/>
      <c r="H208" s="31"/>
      <c r="I208" s="37">
        <f t="shared" si="135"/>
        <v>0</v>
      </c>
      <c r="J208" s="37"/>
      <c r="K208" s="38">
        <f t="shared" si="136"/>
        <v>0</v>
      </c>
      <c r="L208" s="31"/>
      <c r="M208" s="36"/>
      <c r="N208" s="67"/>
      <c r="O208" s="36">
        <f t="shared" si="132"/>
        <v>0</v>
      </c>
    </row>
    <row r="209" spans="1:15" ht="25.5" hidden="1" x14ac:dyDescent="0.2">
      <c r="A209" s="75"/>
      <c r="B209" s="75" t="s">
        <v>370</v>
      </c>
      <c r="C209" s="75"/>
      <c r="D209" s="40" t="s">
        <v>371</v>
      </c>
      <c r="E209" s="36"/>
      <c r="F209" s="36"/>
      <c r="G209" s="31"/>
      <c r="H209" s="31"/>
      <c r="I209" s="37">
        <f t="shared" si="135"/>
        <v>0</v>
      </c>
      <c r="J209" s="37"/>
      <c r="K209" s="38"/>
      <c r="L209" s="31"/>
      <c r="M209" s="36"/>
      <c r="N209" s="67" t="e">
        <f t="shared" si="133"/>
        <v>#DIV/0!</v>
      </c>
      <c r="O209" s="36">
        <f t="shared" si="132"/>
        <v>0</v>
      </c>
    </row>
    <row r="210" spans="1:15" ht="25.5" hidden="1" x14ac:dyDescent="0.2">
      <c r="A210" s="75"/>
      <c r="B210" s="75" t="s">
        <v>342</v>
      </c>
      <c r="C210" s="75"/>
      <c r="D210" s="40" t="s">
        <v>343</v>
      </c>
      <c r="E210" s="36"/>
      <c r="F210" s="36"/>
      <c r="G210" s="31"/>
      <c r="H210" s="31"/>
      <c r="I210" s="37">
        <f t="shared" si="135"/>
        <v>0</v>
      </c>
      <c r="J210" s="37"/>
      <c r="K210" s="38">
        <f t="shared" si="136"/>
        <v>0</v>
      </c>
      <c r="L210" s="31"/>
      <c r="M210" s="36"/>
      <c r="N210" s="67" t="e">
        <f t="shared" si="133"/>
        <v>#DIV/0!</v>
      </c>
      <c r="O210" s="36">
        <f t="shared" si="132"/>
        <v>0</v>
      </c>
    </row>
    <row r="211" spans="1:15" ht="38.1" customHeight="1" x14ac:dyDescent="0.2">
      <c r="A211" s="75"/>
      <c r="B211" s="75" t="s">
        <v>321</v>
      </c>
      <c r="C211" s="22"/>
      <c r="D211" s="40" t="s">
        <v>322</v>
      </c>
      <c r="E211" s="36">
        <v>120420</v>
      </c>
      <c r="F211" s="36">
        <v>120420</v>
      </c>
      <c r="G211" s="31"/>
      <c r="H211" s="31"/>
      <c r="I211" s="64">
        <f>IF(F211&gt;0,H211/F211*100,0)</f>
        <v>0</v>
      </c>
      <c r="J211" s="37"/>
      <c r="K211" s="38"/>
      <c r="L211" s="31"/>
      <c r="M211" s="36"/>
      <c r="N211" s="73" t="s">
        <v>385</v>
      </c>
      <c r="O211" s="36">
        <f t="shared" si="132"/>
        <v>0</v>
      </c>
    </row>
    <row r="212" spans="1:15" x14ac:dyDescent="0.2">
      <c r="A212" s="75"/>
      <c r="B212" s="75" t="s">
        <v>349</v>
      </c>
      <c r="C212" s="22"/>
      <c r="D212" s="41" t="s">
        <v>350</v>
      </c>
      <c r="E212" s="36">
        <v>54000</v>
      </c>
      <c r="F212" s="36">
        <v>54000</v>
      </c>
      <c r="G212" s="31"/>
      <c r="H212" s="31"/>
      <c r="I212" s="64"/>
      <c r="J212" s="37"/>
      <c r="K212" s="38"/>
      <c r="L212" s="31"/>
      <c r="M212" s="36"/>
      <c r="N212" s="67" t="e">
        <f t="shared" si="133"/>
        <v>#DIV/0!</v>
      </c>
      <c r="O212" s="36">
        <f t="shared" si="132"/>
        <v>0</v>
      </c>
    </row>
    <row r="213" spans="1:15" ht="14.25" hidden="1" x14ac:dyDescent="0.2">
      <c r="A213" s="12" t="s">
        <v>41</v>
      </c>
      <c r="B213" s="12" t="s">
        <v>181</v>
      </c>
      <c r="C213" s="12"/>
      <c r="D213" s="33" t="s">
        <v>261</v>
      </c>
      <c r="E213" s="30">
        <f>E215+E219</f>
        <v>0</v>
      </c>
      <c r="F213" s="30">
        <f>F215+F219+F220</f>
        <v>0</v>
      </c>
      <c r="G213" s="30">
        <f>G215+G219+G220</f>
        <v>0</v>
      </c>
      <c r="H213" s="30">
        <f>H215+H219+H220</f>
        <v>0</v>
      </c>
      <c r="I213" s="34">
        <f t="shared" si="111"/>
        <v>0</v>
      </c>
      <c r="J213" s="34"/>
      <c r="K213" s="35">
        <f t="shared" si="106"/>
        <v>0</v>
      </c>
      <c r="L213" s="32"/>
      <c r="M213" s="30">
        <f>M215+M219+M220</f>
        <v>0</v>
      </c>
      <c r="N213" s="68" t="e">
        <f t="shared" si="133"/>
        <v>#DIV/0!</v>
      </c>
      <c r="O213" s="30">
        <f t="shared" si="132"/>
        <v>0</v>
      </c>
    </row>
    <row r="214" spans="1:15" hidden="1" x14ac:dyDescent="0.2">
      <c r="A214" s="75"/>
      <c r="B214" s="75"/>
      <c r="C214" s="75"/>
      <c r="D214" s="41" t="s">
        <v>49</v>
      </c>
      <c r="E214" s="36"/>
      <c r="F214" s="36"/>
      <c r="G214" s="36"/>
      <c r="H214" s="36"/>
      <c r="I214" s="37">
        <f t="shared" si="111"/>
        <v>0</v>
      </c>
      <c r="J214" s="37"/>
      <c r="K214" s="38">
        <f t="shared" si="106"/>
        <v>0</v>
      </c>
      <c r="L214" s="32"/>
      <c r="M214" s="36"/>
      <c r="N214" s="67" t="e">
        <f t="shared" si="133"/>
        <v>#DIV/0!</v>
      </c>
      <c r="O214" s="36">
        <f t="shared" si="132"/>
        <v>0</v>
      </c>
    </row>
    <row r="215" spans="1:15" hidden="1" x14ac:dyDescent="0.2">
      <c r="A215" s="75" t="s">
        <v>27</v>
      </c>
      <c r="B215" s="75" t="s">
        <v>266</v>
      </c>
      <c r="C215" s="75" t="s">
        <v>187</v>
      </c>
      <c r="D215" s="41" t="s">
        <v>28</v>
      </c>
      <c r="E215" s="36">
        <f>E218</f>
        <v>0</v>
      </c>
      <c r="F215" s="36">
        <f t="shared" ref="F215:H215" si="137">F218</f>
        <v>0</v>
      </c>
      <c r="G215" s="36">
        <f t="shared" si="137"/>
        <v>0</v>
      </c>
      <c r="H215" s="36">
        <f t="shared" si="137"/>
        <v>0</v>
      </c>
      <c r="I215" s="37">
        <f t="shared" si="111"/>
        <v>0</v>
      </c>
      <c r="J215" s="37"/>
      <c r="K215" s="38">
        <f t="shared" si="106"/>
        <v>0</v>
      </c>
      <c r="L215" s="32"/>
      <c r="M215" s="36">
        <f t="shared" ref="M215" si="138">M218</f>
        <v>0</v>
      </c>
      <c r="N215" s="67" t="e">
        <f t="shared" si="133"/>
        <v>#DIV/0!</v>
      </c>
      <c r="O215" s="36">
        <f t="shared" si="132"/>
        <v>0</v>
      </c>
    </row>
    <row r="216" spans="1:15" ht="25.5" hidden="1" x14ac:dyDescent="0.2">
      <c r="A216" s="75" t="s">
        <v>46</v>
      </c>
      <c r="B216" s="75"/>
      <c r="C216" s="75"/>
      <c r="D216" s="7" t="s">
        <v>8</v>
      </c>
      <c r="E216" s="36"/>
      <c r="F216" s="53"/>
      <c r="G216" s="36"/>
      <c r="H216" s="36"/>
      <c r="I216" s="37">
        <f t="shared" si="111"/>
        <v>0</v>
      </c>
      <c r="J216" s="37"/>
      <c r="K216" s="38">
        <f t="shared" si="106"/>
        <v>0</v>
      </c>
      <c r="L216" s="32"/>
      <c r="M216" s="36"/>
      <c r="N216" s="67" t="e">
        <f t="shared" si="133"/>
        <v>#DIV/0!</v>
      </c>
      <c r="O216" s="36">
        <f t="shared" si="132"/>
        <v>0</v>
      </c>
    </row>
    <row r="217" spans="1:15" hidden="1" x14ac:dyDescent="0.2">
      <c r="A217" s="75"/>
      <c r="B217" s="75"/>
      <c r="C217" s="75"/>
      <c r="D217" s="40" t="s">
        <v>48</v>
      </c>
      <c r="E217" s="36"/>
      <c r="F217" s="53"/>
      <c r="G217" s="36"/>
      <c r="H217" s="36"/>
      <c r="I217" s="37">
        <f t="shared" si="111"/>
        <v>0</v>
      </c>
      <c r="J217" s="37"/>
      <c r="K217" s="38"/>
      <c r="L217" s="32"/>
      <c r="M217" s="36"/>
      <c r="N217" s="67"/>
      <c r="O217" s="36">
        <f t="shared" si="132"/>
        <v>0</v>
      </c>
    </row>
    <row r="218" spans="1:15" hidden="1" x14ac:dyDescent="0.2">
      <c r="A218" s="75"/>
      <c r="B218" s="22" t="s">
        <v>267</v>
      </c>
      <c r="C218" s="75"/>
      <c r="D218" s="39" t="s">
        <v>28</v>
      </c>
      <c r="E218" s="36"/>
      <c r="F218" s="36"/>
      <c r="G218" s="36"/>
      <c r="H218" s="36"/>
      <c r="I218" s="37">
        <f t="shared" si="111"/>
        <v>0</v>
      </c>
      <c r="J218" s="37"/>
      <c r="K218" s="38"/>
      <c r="L218" s="32"/>
      <c r="M218" s="36"/>
      <c r="N218" s="67" t="e">
        <f t="shared" si="133"/>
        <v>#DIV/0!</v>
      </c>
      <c r="O218" s="36">
        <f t="shared" si="132"/>
        <v>0</v>
      </c>
    </row>
    <row r="219" spans="1:15" hidden="1" x14ac:dyDescent="0.2">
      <c r="A219" s="75"/>
      <c r="B219" s="75" t="s">
        <v>345</v>
      </c>
      <c r="C219" s="75"/>
      <c r="D219" s="41" t="s">
        <v>346</v>
      </c>
      <c r="E219" s="36"/>
      <c r="F219" s="36"/>
      <c r="G219" s="36"/>
      <c r="H219" s="36"/>
      <c r="I219" s="37">
        <f t="shared" si="111"/>
        <v>0</v>
      </c>
      <c r="J219" s="37"/>
      <c r="K219" s="38"/>
      <c r="L219" s="32"/>
      <c r="M219" s="36"/>
      <c r="N219" s="67" t="e">
        <f t="shared" si="133"/>
        <v>#DIV/0!</v>
      </c>
      <c r="O219" s="36">
        <f t="shared" si="132"/>
        <v>0</v>
      </c>
    </row>
    <row r="220" spans="1:15" hidden="1" x14ac:dyDescent="0.2">
      <c r="A220" s="75"/>
      <c r="B220" s="75" t="s">
        <v>357</v>
      </c>
      <c r="C220" s="75"/>
      <c r="D220" s="41" t="s">
        <v>356</v>
      </c>
      <c r="E220" s="36"/>
      <c r="F220" s="65">
        <f>F222+F223</f>
        <v>0</v>
      </c>
      <c r="G220" s="65">
        <f t="shared" ref="G220:H220" si="139">G222+G223</f>
        <v>0</v>
      </c>
      <c r="H220" s="36">
        <f t="shared" si="139"/>
        <v>0</v>
      </c>
      <c r="I220" s="37">
        <f t="shared" si="111"/>
        <v>0</v>
      </c>
      <c r="J220" s="37"/>
      <c r="K220" s="38"/>
      <c r="L220" s="32"/>
      <c r="M220" s="36"/>
      <c r="N220" s="38" t="e">
        <f t="shared" si="133"/>
        <v>#DIV/0!</v>
      </c>
      <c r="O220" s="36">
        <f t="shared" si="132"/>
        <v>0</v>
      </c>
    </row>
    <row r="221" spans="1:15" hidden="1" x14ac:dyDescent="0.2">
      <c r="A221" s="75"/>
      <c r="B221" s="75"/>
      <c r="C221" s="75"/>
      <c r="D221" s="40" t="s">
        <v>48</v>
      </c>
      <c r="E221" s="36"/>
      <c r="F221" s="36"/>
      <c r="G221" s="36"/>
      <c r="H221" s="36"/>
      <c r="I221" s="37">
        <f t="shared" si="111"/>
        <v>0</v>
      </c>
      <c r="J221" s="37"/>
      <c r="K221" s="38"/>
      <c r="L221" s="32"/>
      <c r="M221" s="36"/>
      <c r="N221" s="38" t="e">
        <f t="shared" si="133"/>
        <v>#DIV/0!</v>
      </c>
      <c r="O221" s="36">
        <f t="shared" si="132"/>
        <v>0</v>
      </c>
    </row>
    <row r="222" spans="1:15" ht="25.5" hidden="1" x14ac:dyDescent="0.2">
      <c r="A222" s="75"/>
      <c r="B222" s="22" t="s">
        <v>359</v>
      </c>
      <c r="C222" s="22"/>
      <c r="D222" s="40" t="s">
        <v>358</v>
      </c>
      <c r="E222" s="36"/>
      <c r="F222" s="36"/>
      <c r="G222" s="36"/>
      <c r="H222" s="36"/>
      <c r="I222" s="37">
        <f t="shared" si="111"/>
        <v>0</v>
      </c>
      <c r="J222" s="37"/>
      <c r="K222" s="38"/>
      <c r="L222" s="32"/>
      <c r="M222" s="36"/>
      <c r="N222" s="38" t="e">
        <f t="shared" si="133"/>
        <v>#DIV/0!</v>
      </c>
      <c r="O222" s="36">
        <f t="shared" si="132"/>
        <v>0</v>
      </c>
    </row>
    <row r="223" spans="1:15" ht="25.5" hidden="1" x14ac:dyDescent="0.2">
      <c r="A223" s="75"/>
      <c r="B223" s="22" t="s">
        <v>361</v>
      </c>
      <c r="C223" s="22"/>
      <c r="D223" s="40" t="s">
        <v>360</v>
      </c>
      <c r="E223" s="36"/>
      <c r="F223" s="65"/>
      <c r="G223" s="36"/>
      <c r="H223" s="36"/>
      <c r="I223" s="37">
        <f t="shared" si="111"/>
        <v>0</v>
      </c>
      <c r="J223" s="37"/>
      <c r="K223" s="38"/>
      <c r="L223" s="32"/>
      <c r="M223" s="36"/>
      <c r="N223" s="38" t="e">
        <f t="shared" si="133"/>
        <v>#DIV/0!</v>
      </c>
      <c r="O223" s="36">
        <f t="shared" si="132"/>
        <v>0</v>
      </c>
    </row>
    <row r="224" spans="1:15" ht="14.25" x14ac:dyDescent="0.2">
      <c r="A224" s="12" t="s">
        <v>38</v>
      </c>
      <c r="B224" s="12" t="s">
        <v>189</v>
      </c>
      <c r="C224" s="12"/>
      <c r="D224" s="33" t="s">
        <v>269</v>
      </c>
      <c r="E224" s="30">
        <f>E226</f>
        <v>984</v>
      </c>
      <c r="F224" s="30">
        <f t="shared" ref="F224:H224" si="140">F226</f>
        <v>984</v>
      </c>
      <c r="G224" s="30">
        <f t="shared" si="140"/>
        <v>0</v>
      </c>
      <c r="H224" s="30">
        <f t="shared" si="140"/>
        <v>0</v>
      </c>
      <c r="I224" s="37">
        <f t="shared" si="111"/>
        <v>0</v>
      </c>
      <c r="J224" s="34"/>
      <c r="K224" s="35">
        <f t="shared" si="106"/>
        <v>0</v>
      </c>
      <c r="L224" s="32"/>
      <c r="M224" s="30">
        <f t="shared" ref="M224" si="141">M226</f>
        <v>0</v>
      </c>
      <c r="N224" s="68" t="e">
        <f t="shared" si="133"/>
        <v>#DIV/0!</v>
      </c>
      <c r="O224" s="30">
        <f t="shared" si="132"/>
        <v>0</v>
      </c>
    </row>
    <row r="225" spans="1:15" x14ac:dyDescent="0.2">
      <c r="A225" s="12"/>
      <c r="B225" s="12"/>
      <c r="C225" s="12"/>
      <c r="D225" s="41" t="s">
        <v>49</v>
      </c>
      <c r="E225" s="30"/>
      <c r="F225" s="30"/>
      <c r="G225" s="30"/>
      <c r="H225" s="30"/>
      <c r="I225" s="37">
        <f t="shared" si="111"/>
        <v>0</v>
      </c>
      <c r="J225" s="34"/>
      <c r="K225" s="35"/>
      <c r="L225" s="32"/>
      <c r="M225" s="36"/>
      <c r="N225" s="38"/>
      <c r="O225" s="36">
        <f t="shared" si="132"/>
        <v>0</v>
      </c>
    </row>
    <row r="226" spans="1:15" x14ac:dyDescent="0.2">
      <c r="A226" s="12" t="s">
        <v>76</v>
      </c>
      <c r="B226" s="75">
        <v>7530</v>
      </c>
      <c r="C226" s="63"/>
      <c r="D226" s="63" t="s">
        <v>323</v>
      </c>
      <c r="E226" s="36">
        <v>984</v>
      </c>
      <c r="F226" s="36">
        <v>984</v>
      </c>
      <c r="G226" s="36"/>
      <c r="H226" s="36"/>
      <c r="I226" s="37">
        <f t="shared" si="111"/>
        <v>0</v>
      </c>
      <c r="J226" s="37"/>
      <c r="K226" s="38">
        <f t="shared" si="106"/>
        <v>0</v>
      </c>
      <c r="L226" s="31"/>
      <c r="M226" s="36"/>
      <c r="N226" s="67" t="e">
        <f t="shared" si="133"/>
        <v>#DIV/0!</v>
      </c>
      <c r="O226" s="36">
        <f t="shared" si="132"/>
        <v>0</v>
      </c>
    </row>
    <row r="227" spans="1:15" ht="21.95" customHeight="1" x14ac:dyDescent="0.2">
      <c r="A227" s="12" t="s">
        <v>79</v>
      </c>
      <c r="B227" s="12" t="s">
        <v>270</v>
      </c>
      <c r="C227" s="23"/>
      <c r="D227" s="33" t="s">
        <v>271</v>
      </c>
      <c r="E227" s="30">
        <f>E229+E230+E231+E233</f>
        <v>115315.924</v>
      </c>
      <c r="F227" s="30">
        <f t="shared" ref="F227:H227" si="142">F229+F230+F231+F233</f>
        <v>115315.924</v>
      </c>
      <c r="G227" s="30">
        <f t="shared" si="142"/>
        <v>0</v>
      </c>
      <c r="H227" s="30">
        <f t="shared" si="142"/>
        <v>1311.5550000000001</v>
      </c>
      <c r="I227" s="34">
        <f t="shared" si="111"/>
        <v>1.1373580980888642</v>
      </c>
      <c r="J227" s="34"/>
      <c r="K227" s="35">
        <f t="shared" si="106"/>
        <v>0</v>
      </c>
      <c r="L227" s="32"/>
      <c r="M227" s="30">
        <f t="shared" ref="M227" si="143">M229+M230+M231+M233</f>
        <v>3</v>
      </c>
      <c r="N227" s="79" t="s">
        <v>402</v>
      </c>
      <c r="O227" s="30">
        <f t="shared" si="132"/>
        <v>1308.5550000000001</v>
      </c>
    </row>
    <row r="228" spans="1:15" x14ac:dyDescent="0.2">
      <c r="A228" s="75"/>
      <c r="B228" s="75"/>
      <c r="C228" s="75"/>
      <c r="D228" s="41" t="s">
        <v>49</v>
      </c>
      <c r="E228" s="36"/>
      <c r="F228" s="31"/>
      <c r="G228" s="31"/>
      <c r="H228" s="31"/>
      <c r="I228" s="37">
        <f t="shared" si="111"/>
        <v>0</v>
      </c>
      <c r="J228" s="37"/>
      <c r="K228" s="38">
        <f t="shared" si="106"/>
        <v>0</v>
      </c>
      <c r="L228" s="32"/>
      <c r="M228" s="36"/>
      <c r="N228" s="35"/>
      <c r="O228" s="36">
        <f t="shared" si="132"/>
        <v>0</v>
      </c>
    </row>
    <row r="229" spans="1:15" x14ac:dyDescent="0.2">
      <c r="A229" s="75" t="s">
        <v>80</v>
      </c>
      <c r="B229" s="75" t="s">
        <v>324</v>
      </c>
      <c r="C229" s="75" t="s">
        <v>186</v>
      </c>
      <c r="D229" s="41" t="s">
        <v>325</v>
      </c>
      <c r="E229" s="36">
        <v>170</v>
      </c>
      <c r="F229" s="36">
        <v>170</v>
      </c>
      <c r="G229" s="31"/>
      <c r="H229" s="31"/>
      <c r="I229" s="37">
        <f t="shared" si="111"/>
        <v>0</v>
      </c>
      <c r="J229" s="37"/>
      <c r="K229" s="38">
        <f t="shared" si="106"/>
        <v>0</v>
      </c>
      <c r="L229" s="31"/>
      <c r="M229" s="31">
        <v>3</v>
      </c>
      <c r="N229" s="35">
        <f t="shared" si="133"/>
        <v>0</v>
      </c>
      <c r="O229" s="36">
        <f t="shared" si="132"/>
        <v>-3</v>
      </c>
    </row>
    <row r="230" spans="1:15" ht="25.5" x14ac:dyDescent="0.2">
      <c r="A230" s="75"/>
      <c r="B230" s="75" t="s">
        <v>326</v>
      </c>
      <c r="C230" s="75"/>
      <c r="D230" s="41" t="s">
        <v>327</v>
      </c>
      <c r="E230" s="36">
        <v>80</v>
      </c>
      <c r="F230" s="36">
        <v>80</v>
      </c>
      <c r="G230" s="31"/>
      <c r="H230" s="31"/>
      <c r="I230" s="37">
        <f t="shared" si="111"/>
        <v>0</v>
      </c>
      <c r="J230" s="37"/>
      <c r="K230" s="38"/>
      <c r="L230" s="31"/>
      <c r="M230" s="36"/>
      <c r="N230" s="67" t="e">
        <f t="shared" si="133"/>
        <v>#DIV/0!</v>
      </c>
      <c r="O230" s="36">
        <f t="shared" si="132"/>
        <v>0</v>
      </c>
    </row>
    <row r="231" spans="1:15" x14ac:dyDescent="0.2">
      <c r="A231" s="75" t="s">
        <v>113</v>
      </c>
      <c r="B231" s="75" t="s">
        <v>328</v>
      </c>
      <c r="C231" s="75" t="s">
        <v>190</v>
      </c>
      <c r="D231" s="41" t="s">
        <v>188</v>
      </c>
      <c r="E231" s="36">
        <v>109005.924</v>
      </c>
      <c r="F231" s="36">
        <v>109005.924</v>
      </c>
      <c r="G231" s="31"/>
      <c r="H231" s="31">
        <v>1311.5550000000001</v>
      </c>
      <c r="I231" s="37">
        <f t="shared" si="111"/>
        <v>1.203196075838961</v>
      </c>
      <c r="J231" s="37"/>
      <c r="K231" s="38">
        <f t="shared" si="106"/>
        <v>0</v>
      </c>
      <c r="L231" s="32"/>
      <c r="M231" s="36"/>
      <c r="N231" s="38"/>
      <c r="O231" s="36">
        <f t="shared" si="132"/>
        <v>1311.5550000000001</v>
      </c>
    </row>
    <row r="232" spans="1:15" ht="15" hidden="1" customHeight="1" x14ac:dyDescent="0.2">
      <c r="A232" s="75" t="s">
        <v>67</v>
      </c>
      <c r="B232" s="75"/>
      <c r="C232" s="75"/>
      <c r="D232" s="51" t="s">
        <v>97</v>
      </c>
      <c r="E232" s="36"/>
      <c r="F232" s="36"/>
      <c r="G232" s="31"/>
      <c r="H232" s="31"/>
      <c r="I232" s="37">
        <f t="shared" si="111"/>
        <v>0</v>
      </c>
      <c r="J232" s="37"/>
      <c r="K232" s="38">
        <f t="shared" ref="K232:K269" si="144">IF(G232&gt;0,H232/G232*100,0)</f>
        <v>0</v>
      </c>
      <c r="L232" s="32"/>
      <c r="M232" s="36"/>
      <c r="N232" s="38" t="e">
        <f t="shared" si="133"/>
        <v>#DIV/0!</v>
      </c>
      <c r="O232" s="36">
        <f t="shared" si="132"/>
        <v>0</v>
      </c>
    </row>
    <row r="233" spans="1:15" ht="15" customHeight="1" x14ac:dyDescent="0.2">
      <c r="A233" s="75"/>
      <c r="B233" s="75" t="s">
        <v>281</v>
      </c>
      <c r="C233" s="75"/>
      <c r="D233" s="41" t="s">
        <v>280</v>
      </c>
      <c r="E233" s="36">
        <f>E235+E236</f>
        <v>6060</v>
      </c>
      <c r="F233" s="36">
        <f t="shared" ref="F233:H233" si="145">F235+F236</f>
        <v>6060</v>
      </c>
      <c r="G233" s="36">
        <f t="shared" si="145"/>
        <v>0</v>
      </c>
      <c r="H233" s="36">
        <f t="shared" si="145"/>
        <v>0</v>
      </c>
      <c r="I233" s="37">
        <f t="shared" si="111"/>
        <v>0</v>
      </c>
      <c r="J233" s="37"/>
      <c r="K233" s="38"/>
      <c r="L233" s="32"/>
      <c r="M233" s="36">
        <f t="shared" ref="M233" si="146">M235+M236</f>
        <v>0</v>
      </c>
      <c r="N233" s="67" t="e">
        <f t="shared" si="133"/>
        <v>#DIV/0!</v>
      </c>
      <c r="O233" s="36">
        <f t="shared" si="132"/>
        <v>0</v>
      </c>
    </row>
    <row r="234" spans="1:15" ht="15" customHeight="1" x14ac:dyDescent="0.2">
      <c r="A234" s="75"/>
      <c r="B234" s="75"/>
      <c r="C234" s="75"/>
      <c r="D234" s="40" t="s">
        <v>48</v>
      </c>
      <c r="E234" s="36"/>
      <c r="F234" s="36"/>
      <c r="G234" s="31"/>
      <c r="H234" s="31"/>
      <c r="I234" s="37">
        <f t="shared" si="111"/>
        <v>0</v>
      </c>
      <c r="J234" s="37"/>
      <c r="K234" s="38"/>
      <c r="L234" s="32"/>
      <c r="M234" s="36"/>
      <c r="N234" s="67"/>
      <c r="O234" s="36">
        <f t="shared" si="132"/>
        <v>0</v>
      </c>
    </row>
    <row r="235" spans="1:15" ht="51" x14ac:dyDescent="0.2">
      <c r="A235" s="75"/>
      <c r="B235" s="22" t="s">
        <v>329</v>
      </c>
      <c r="C235" s="22"/>
      <c r="D235" s="40" t="s">
        <v>330</v>
      </c>
      <c r="E235" s="36">
        <v>6000</v>
      </c>
      <c r="F235" s="36">
        <v>6000</v>
      </c>
      <c r="G235" s="31"/>
      <c r="H235" s="31"/>
      <c r="I235" s="37">
        <f t="shared" si="111"/>
        <v>0</v>
      </c>
      <c r="J235" s="37"/>
      <c r="K235" s="38"/>
      <c r="L235" s="32"/>
      <c r="M235" s="36"/>
      <c r="N235" s="67" t="e">
        <f t="shared" si="133"/>
        <v>#DIV/0!</v>
      </c>
      <c r="O235" s="36">
        <f t="shared" si="132"/>
        <v>0</v>
      </c>
    </row>
    <row r="236" spans="1:15" ht="15" customHeight="1" x14ac:dyDescent="0.2">
      <c r="A236" s="75"/>
      <c r="B236" s="22" t="s">
        <v>284</v>
      </c>
      <c r="C236" s="22"/>
      <c r="D236" s="40" t="s">
        <v>191</v>
      </c>
      <c r="E236" s="36">
        <v>60</v>
      </c>
      <c r="F236" s="36">
        <v>60</v>
      </c>
      <c r="G236" s="31"/>
      <c r="H236" s="31"/>
      <c r="I236" s="37">
        <f t="shared" si="111"/>
        <v>0</v>
      </c>
      <c r="J236" s="37"/>
      <c r="K236" s="38"/>
      <c r="L236" s="32"/>
      <c r="M236" s="36"/>
      <c r="N236" s="67" t="e">
        <f t="shared" si="133"/>
        <v>#DIV/0!</v>
      </c>
      <c r="O236" s="36">
        <f t="shared" si="132"/>
        <v>0</v>
      </c>
    </row>
    <row r="237" spans="1:15" ht="15" customHeight="1" x14ac:dyDescent="0.2">
      <c r="A237" s="12" t="s">
        <v>43</v>
      </c>
      <c r="B237" s="12" t="s">
        <v>287</v>
      </c>
      <c r="C237" s="12"/>
      <c r="D237" s="33" t="s">
        <v>288</v>
      </c>
      <c r="E237" s="30">
        <f>E239</f>
        <v>214.20599999999999</v>
      </c>
      <c r="F237" s="30">
        <f t="shared" ref="F237:H237" si="147">F239</f>
        <v>214.20599999999999</v>
      </c>
      <c r="G237" s="30">
        <f t="shared" si="147"/>
        <v>0</v>
      </c>
      <c r="H237" s="30">
        <f t="shared" si="147"/>
        <v>0</v>
      </c>
      <c r="I237" s="34">
        <f t="shared" si="111"/>
        <v>0</v>
      </c>
      <c r="J237" s="34"/>
      <c r="K237" s="35">
        <f t="shared" si="144"/>
        <v>0</v>
      </c>
      <c r="L237" s="32"/>
      <c r="M237" s="30"/>
      <c r="N237" s="68" t="e">
        <f t="shared" si="133"/>
        <v>#DIV/0!</v>
      </c>
      <c r="O237" s="30">
        <f t="shared" si="132"/>
        <v>0</v>
      </c>
    </row>
    <row r="238" spans="1:15" ht="15" customHeight="1" x14ac:dyDescent="0.2">
      <c r="A238" s="75"/>
      <c r="B238" s="75"/>
      <c r="C238" s="75"/>
      <c r="D238" s="7" t="s">
        <v>49</v>
      </c>
      <c r="E238" s="36"/>
      <c r="F238" s="36"/>
      <c r="G238" s="31"/>
      <c r="H238" s="31"/>
      <c r="I238" s="34">
        <f t="shared" si="111"/>
        <v>0</v>
      </c>
      <c r="J238" s="37"/>
      <c r="K238" s="35">
        <f t="shared" si="144"/>
        <v>0</v>
      </c>
      <c r="L238" s="32"/>
      <c r="M238" s="36"/>
      <c r="N238" s="67" t="e">
        <f t="shared" si="133"/>
        <v>#DIV/0!</v>
      </c>
      <c r="O238" s="36">
        <f t="shared" si="132"/>
        <v>0</v>
      </c>
    </row>
    <row r="239" spans="1:15" x14ac:dyDescent="0.2">
      <c r="A239" s="75" t="s">
        <v>198</v>
      </c>
      <c r="B239" s="75" t="s">
        <v>289</v>
      </c>
      <c r="C239" s="75"/>
      <c r="D239" s="7" t="s">
        <v>290</v>
      </c>
      <c r="E239" s="36">
        <v>214.20599999999999</v>
      </c>
      <c r="F239" s="36">
        <v>214.20599999999999</v>
      </c>
      <c r="G239" s="31"/>
      <c r="H239" s="31"/>
      <c r="I239" s="37">
        <f t="shared" si="111"/>
        <v>0</v>
      </c>
      <c r="J239" s="37"/>
      <c r="K239" s="38">
        <f t="shared" si="144"/>
        <v>0</v>
      </c>
      <c r="L239" s="31"/>
      <c r="M239" s="36"/>
      <c r="N239" s="67" t="e">
        <f t="shared" si="133"/>
        <v>#DIV/0!</v>
      </c>
      <c r="O239" s="36">
        <f t="shared" si="132"/>
        <v>0</v>
      </c>
    </row>
    <row r="240" spans="1:15" ht="14.25" x14ac:dyDescent="0.2">
      <c r="A240" s="12"/>
      <c r="B240" s="12" t="s">
        <v>331</v>
      </c>
      <c r="C240" s="12"/>
      <c r="D240" s="33" t="s">
        <v>332</v>
      </c>
      <c r="E240" s="30">
        <f>E242+E247</f>
        <v>2283.3000000000002</v>
      </c>
      <c r="F240" s="30">
        <f t="shared" ref="F240:H240" si="148">F242+F247</f>
        <v>2283.3000000000002</v>
      </c>
      <c r="G240" s="30">
        <f t="shared" si="148"/>
        <v>0</v>
      </c>
      <c r="H240" s="30">
        <f t="shared" si="148"/>
        <v>0</v>
      </c>
      <c r="I240" s="37">
        <f t="shared" si="111"/>
        <v>0</v>
      </c>
      <c r="J240" s="37"/>
      <c r="K240" s="38">
        <f t="shared" si="144"/>
        <v>0</v>
      </c>
      <c r="L240" s="31"/>
      <c r="M240" s="30">
        <f t="shared" ref="M240" si="149">M242+M247</f>
        <v>0</v>
      </c>
      <c r="N240" s="71" t="s">
        <v>386</v>
      </c>
      <c r="O240" s="30">
        <f t="shared" si="132"/>
        <v>0</v>
      </c>
    </row>
    <row r="241" spans="1:15" x14ac:dyDescent="0.2">
      <c r="A241" s="75"/>
      <c r="B241" s="75"/>
      <c r="C241" s="75"/>
      <c r="D241" s="7" t="s">
        <v>49</v>
      </c>
      <c r="E241" s="36"/>
      <c r="F241" s="36"/>
      <c r="G241" s="31"/>
      <c r="H241" s="31"/>
      <c r="I241" s="37">
        <f t="shared" si="111"/>
        <v>0</v>
      </c>
      <c r="J241" s="37"/>
      <c r="K241" s="38">
        <f t="shared" si="144"/>
        <v>0</v>
      </c>
      <c r="L241" s="31"/>
      <c r="M241" s="36"/>
      <c r="N241" s="67"/>
      <c r="O241" s="36">
        <f t="shared" si="132"/>
        <v>0</v>
      </c>
    </row>
    <row r="242" spans="1:15" ht="21" x14ac:dyDescent="0.2">
      <c r="A242" s="75" t="s">
        <v>95</v>
      </c>
      <c r="B242" s="75" t="s">
        <v>333</v>
      </c>
      <c r="C242" s="75" t="s">
        <v>194</v>
      </c>
      <c r="D242" s="7" t="s">
        <v>334</v>
      </c>
      <c r="E242" s="36">
        <f>E244+E245</f>
        <v>1591.3</v>
      </c>
      <c r="F242" s="36">
        <f>F244+F245+F246</f>
        <v>1591.3</v>
      </c>
      <c r="G242" s="36">
        <f t="shared" ref="G242:H242" si="150">G244+G245+G246</f>
        <v>0</v>
      </c>
      <c r="H242" s="36">
        <f t="shared" si="150"/>
        <v>0</v>
      </c>
      <c r="I242" s="37">
        <f t="shared" si="111"/>
        <v>0</v>
      </c>
      <c r="J242" s="37"/>
      <c r="K242" s="38">
        <f t="shared" si="144"/>
        <v>0</v>
      </c>
      <c r="L242" s="31"/>
      <c r="M242" s="36">
        <f t="shared" ref="M242" si="151">M244+M245+M246</f>
        <v>0</v>
      </c>
      <c r="N242" s="72" t="s">
        <v>386</v>
      </c>
      <c r="O242" s="36">
        <f t="shared" si="132"/>
        <v>0</v>
      </c>
    </row>
    <row r="243" spans="1:15" x14ac:dyDescent="0.2">
      <c r="A243" s="75" t="s">
        <v>207</v>
      </c>
      <c r="B243" s="75"/>
      <c r="C243" s="75"/>
      <c r="D243" s="40" t="s">
        <v>48</v>
      </c>
      <c r="E243" s="36"/>
      <c r="F243" s="36"/>
      <c r="G243" s="31"/>
      <c r="H243" s="31"/>
      <c r="I243" s="37">
        <f t="shared" si="111"/>
        <v>0</v>
      </c>
      <c r="J243" s="37"/>
      <c r="K243" s="38"/>
      <c r="L243" s="31"/>
      <c r="M243" s="36"/>
      <c r="N243" s="67"/>
      <c r="O243" s="36">
        <f t="shared" si="132"/>
        <v>0</v>
      </c>
    </row>
    <row r="244" spans="1:15" x14ac:dyDescent="0.2">
      <c r="A244" s="75" t="s">
        <v>203</v>
      </c>
      <c r="B244" s="22" t="s">
        <v>335</v>
      </c>
      <c r="C244" s="22"/>
      <c r="D244" s="39" t="s">
        <v>92</v>
      </c>
      <c r="E244" s="36">
        <v>588.79999999999995</v>
      </c>
      <c r="F244" s="36">
        <v>588.79999999999995</v>
      </c>
      <c r="G244" s="31"/>
      <c r="H244" s="31"/>
      <c r="I244" s="37">
        <f t="shared" si="111"/>
        <v>0</v>
      </c>
      <c r="J244" s="37"/>
      <c r="K244" s="38"/>
      <c r="L244" s="31"/>
      <c r="M244" s="36"/>
      <c r="N244" s="67" t="e">
        <f t="shared" si="133"/>
        <v>#DIV/0!</v>
      </c>
      <c r="O244" s="36">
        <f t="shared" si="132"/>
        <v>0</v>
      </c>
    </row>
    <row r="245" spans="1:15" x14ac:dyDescent="0.2">
      <c r="A245" s="75" t="s">
        <v>93</v>
      </c>
      <c r="B245" s="22" t="s">
        <v>336</v>
      </c>
      <c r="C245" s="22" t="s">
        <v>195</v>
      </c>
      <c r="D245" s="39" t="s">
        <v>201</v>
      </c>
      <c r="E245" s="31">
        <v>1002.5</v>
      </c>
      <c r="F245" s="31">
        <v>1002.5</v>
      </c>
      <c r="G245" s="31"/>
      <c r="H245" s="31"/>
      <c r="I245" s="37">
        <f t="shared" ref="I245:I246" si="152">IF(F245&gt;0,H245/F245*100,0)</f>
        <v>0</v>
      </c>
      <c r="J245" s="37"/>
      <c r="K245" s="38"/>
      <c r="L245" s="31"/>
      <c r="M245" s="36"/>
      <c r="N245" s="67" t="e">
        <f t="shared" si="133"/>
        <v>#DIV/0!</v>
      </c>
      <c r="O245" s="36">
        <f t="shared" si="132"/>
        <v>0</v>
      </c>
    </row>
    <row r="246" spans="1:15" hidden="1" x14ac:dyDescent="0.2">
      <c r="A246" s="75"/>
      <c r="B246" s="22" t="s">
        <v>362</v>
      </c>
      <c r="C246" s="22"/>
      <c r="D246" s="39" t="s">
        <v>202</v>
      </c>
      <c r="E246" s="31"/>
      <c r="F246" s="43"/>
      <c r="G246" s="31"/>
      <c r="H246" s="31"/>
      <c r="I246" s="37">
        <f t="shared" si="152"/>
        <v>0</v>
      </c>
      <c r="J246" s="37"/>
      <c r="K246" s="38"/>
      <c r="L246" s="31"/>
      <c r="M246" s="36"/>
      <c r="N246" s="67"/>
      <c r="O246" s="36">
        <f t="shared" si="132"/>
        <v>0</v>
      </c>
    </row>
    <row r="247" spans="1:15" x14ac:dyDescent="0.2">
      <c r="A247" s="75" t="s">
        <v>47</v>
      </c>
      <c r="B247" s="75" t="s">
        <v>337</v>
      </c>
      <c r="C247" s="75" t="s">
        <v>196</v>
      </c>
      <c r="D247" s="7" t="s">
        <v>338</v>
      </c>
      <c r="E247" s="36">
        <v>692</v>
      </c>
      <c r="F247" s="36">
        <v>692</v>
      </c>
      <c r="G247" s="31"/>
      <c r="H247" s="31"/>
      <c r="I247" s="37">
        <f t="shared" si="111"/>
        <v>0</v>
      </c>
      <c r="J247" s="37"/>
      <c r="K247" s="38">
        <f t="shared" si="144"/>
        <v>0</v>
      </c>
      <c r="L247" s="31"/>
      <c r="M247" s="36"/>
      <c r="N247" s="67" t="e">
        <f t="shared" si="133"/>
        <v>#DIV/0!</v>
      </c>
      <c r="O247" s="36">
        <f t="shared" si="132"/>
        <v>0</v>
      </c>
    </row>
    <row r="248" spans="1:15" ht="12.75" hidden="1" customHeight="1" x14ac:dyDescent="0.2">
      <c r="A248" s="75"/>
      <c r="B248" s="75"/>
      <c r="C248" s="75"/>
      <c r="D248" s="7"/>
      <c r="E248" s="36"/>
      <c r="F248" s="31"/>
      <c r="G248" s="31"/>
      <c r="H248" s="31"/>
      <c r="I248" s="37">
        <f t="shared" si="111"/>
        <v>0</v>
      </c>
      <c r="J248" s="37"/>
      <c r="K248" s="38">
        <f t="shared" si="144"/>
        <v>0</v>
      </c>
      <c r="L248" s="32"/>
      <c r="M248" s="36"/>
      <c r="N248" s="67" t="e">
        <f t="shared" si="133"/>
        <v>#DIV/0!</v>
      </c>
      <c r="O248" s="36">
        <f t="shared" si="132"/>
        <v>0</v>
      </c>
    </row>
    <row r="249" spans="1:15" hidden="1" x14ac:dyDescent="0.2">
      <c r="A249" s="75"/>
      <c r="B249" s="75"/>
      <c r="C249" s="75"/>
      <c r="D249" s="7"/>
      <c r="E249" s="36"/>
      <c r="F249" s="31"/>
      <c r="G249" s="31"/>
      <c r="H249" s="31"/>
      <c r="I249" s="37">
        <f t="shared" si="111"/>
        <v>0</v>
      </c>
      <c r="J249" s="37"/>
      <c r="K249" s="38">
        <f t="shared" si="144"/>
        <v>0</v>
      </c>
      <c r="L249" s="32"/>
      <c r="M249" s="36"/>
      <c r="N249" s="67" t="e">
        <f t="shared" si="133"/>
        <v>#DIV/0!</v>
      </c>
      <c r="O249" s="36">
        <f t="shared" si="132"/>
        <v>0</v>
      </c>
    </row>
    <row r="250" spans="1:15" hidden="1" x14ac:dyDescent="0.2">
      <c r="A250" s="75"/>
      <c r="B250" s="75"/>
      <c r="C250" s="75"/>
      <c r="D250" s="7"/>
      <c r="E250" s="36"/>
      <c r="F250" s="31"/>
      <c r="G250" s="31"/>
      <c r="H250" s="31"/>
      <c r="I250" s="37">
        <f t="shared" si="111"/>
        <v>0</v>
      </c>
      <c r="J250" s="37"/>
      <c r="K250" s="38">
        <f t="shared" si="144"/>
        <v>0</v>
      </c>
      <c r="L250" s="32"/>
      <c r="M250" s="36"/>
      <c r="N250" s="67" t="e">
        <f t="shared" si="133"/>
        <v>#DIV/0!</v>
      </c>
      <c r="O250" s="36">
        <f t="shared" si="132"/>
        <v>0</v>
      </c>
    </row>
    <row r="251" spans="1:15" ht="14.25" x14ac:dyDescent="0.2">
      <c r="A251" s="75"/>
      <c r="B251" s="12" t="s">
        <v>291</v>
      </c>
      <c r="C251" s="12"/>
      <c r="D251" s="33" t="s">
        <v>52</v>
      </c>
      <c r="E251" s="30">
        <f>E253</f>
        <v>2722.6439999999998</v>
      </c>
      <c r="F251" s="30">
        <f t="shared" ref="F251:H251" si="153">F253</f>
        <v>2722.6439999999998</v>
      </c>
      <c r="G251" s="30">
        <f t="shared" si="153"/>
        <v>0</v>
      </c>
      <c r="H251" s="30">
        <f t="shared" si="153"/>
        <v>0</v>
      </c>
      <c r="I251" s="34">
        <f t="shared" si="111"/>
        <v>0</v>
      </c>
      <c r="J251" s="37"/>
      <c r="K251" s="35"/>
      <c r="L251" s="32"/>
      <c r="M251" s="30">
        <f t="shared" ref="M251" si="154">M253</f>
        <v>0</v>
      </c>
      <c r="N251" s="68" t="e">
        <f t="shared" si="133"/>
        <v>#DIV/0!</v>
      </c>
      <c r="O251" s="30">
        <f t="shared" si="132"/>
        <v>0</v>
      </c>
    </row>
    <row r="252" spans="1:15" x14ac:dyDescent="0.2">
      <c r="A252" s="75"/>
      <c r="B252" s="75"/>
      <c r="C252" s="75"/>
      <c r="D252" s="7" t="s">
        <v>49</v>
      </c>
      <c r="E252" s="36"/>
      <c r="F252" s="31"/>
      <c r="G252" s="31"/>
      <c r="H252" s="31"/>
      <c r="I252" s="37">
        <f t="shared" si="111"/>
        <v>0</v>
      </c>
      <c r="J252" s="37"/>
      <c r="K252" s="38"/>
      <c r="L252" s="32"/>
      <c r="M252" s="36"/>
      <c r="N252" s="67"/>
      <c r="O252" s="36">
        <f t="shared" si="132"/>
        <v>0</v>
      </c>
    </row>
    <row r="253" spans="1:15" x14ac:dyDescent="0.2">
      <c r="A253" s="75"/>
      <c r="B253" s="75" t="s">
        <v>292</v>
      </c>
      <c r="C253" s="75"/>
      <c r="D253" s="7" t="s">
        <v>293</v>
      </c>
      <c r="E253" s="36">
        <v>2722.6439999999998</v>
      </c>
      <c r="F253" s="36">
        <v>2722.6439999999998</v>
      </c>
      <c r="G253" s="31"/>
      <c r="H253" s="31"/>
      <c r="I253" s="37">
        <f t="shared" si="111"/>
        <v>0</v>
      </c>
      <c r="J253" s="37"/>
      <c r="K253" s="38"/>
      <c r="L253" s="32"/>
      <c r="M253" s="36"/>
      <c r="N253" s="67" t="e">
        <f t="shared" si="133"/>
        <v>#DIV/0!</v>
      </c>
      <c r="O253" s="36">
        <f t="shared" si="132"/>
        <v>0</v>
      </c>
    </row>
    <row r="254" spans="1:15" s="8" customFormat="1" ht="25.5" hidden="1" x14ac:dyDescent="0.2">
      <c r="A254" s="12"/>
      <c r="B254" s="12" t="s">
        <v>296</v>
      </c>
      <c r="C254" s="12"/>
      <c r="D254" s="62" t="s">
        <v>297</v>
      </c>
      <c r="E254" s="30">
        <f>E256</f>
        <v>0</v>
      </c>
      <c r="F254" s="30">
        <f t="shared" ref="F254:H254" si="155">F256</f>
        <v>0</v>
      </c>
      <c r="G254" s="30">
        <f t="shared" si="155"/>
        <v>0</v>
      </c>
      <c r="H254" s="30">
        <f t="shared" si="155"/>
        <v>0</v>
      </c>
      <c r="I254" s="34">
        <f t="shared" si="111"/>
        <v>0</v>
      </c>
      <c r="J254" s="34"/>
      <c r="K254" s="35"/>
      <c r="L254" s="32"/>
      <c r="M254" s="30">
        <f t="shared" ref="M254" si="156">M256</f>
        <v>0</v>
      </c>
      <c r="N254" s="67" t="e">
        <f t="shared" si="133"/>
        <v>#DIV/0!</v>
      </c>
      <c r="O254" s="30">
        <f t="shared" si="132"/>
        <v>0</v>
      </c>
    </row>
    <row r="255" spans="1:15" hidden="1" x14ac:dyDescent="0.2">
      <c r="A255" s="75"/>
      <c r="B255" s="75"/>
      <c r="C255" s="75"/>
      <c r="D255" s="7" t="s">
        <v>49</v>
      </c>
      <c r="E255" s="36"/>
      <c r="F255" s="31"/>
      <c r="G255" s="31"/>
      <c r="H255" s="31"/>
      <c r="I255" s="37">
        <f t="shared" si="111"/>
        <v>0</v>
      </c>
      <c r="J255" s="37"/>
      <c r="K255" s="38"/>
      <c r="L255" s="32"/>
      <c r="M255" s="36"/>
      <c r="N255" s="67" t="e">
        <f t="shared" si="133"/>
        <v>#DIV/0!</v>
      </c>
      <c r="O255" s="36">
        <f t="shared" si="132"/>
        <v>0</v>
      </c>
    </row>
    <row r="256" spans="1:15" hidden="1" x14ac:dyDescent="0.2">
      <c r="A256" s="75"/>
      <c r="B256" s="75" t="s">
        <v>298</v>
      </c>
      <c r="C256" s="75"/>
      <c r="D256" s="7" t="s">
        <v>339</v>
      </c>
      <c r="E256" s="36"/>
      <c r="F256" s="36"/>
      <c r="G256" s="31"/>
      <c r="H256" s="31"/>
      <c r="I256" s="37">
        <f t="shared" si="111"/>
        <v>0</v>
      </c>
      <c r="J256" s="37"/>
      <c r="K256" s="38"/>
      <c r="L256" s="32"/>
      <c r="M256" s="36"/>
      <c r="N256" s="67" t="e">
        <f t="shared" si="133"/>
        <v>#DIV/0!</v>
      </c>
      <c r="O256" s="36">
        <f t="shared" si="132"/>
        <v>0</v>
      </c>
    </row>
    <row r="257" spans="1:16" ht="25.5" hidden="1" x14ac:dyDescent="0.2">
      <c r="A257" s="75"/>
      <c r="B257" s="12" t="s">
        <v>347</v>
      </c>
      <c r="C257" s="12"/>
      <c r="D257" s="62" t="s">
        <v>348</v>
      </c>
      <c r="E257" s="36"/>
      <c r="F257" s="30"/>
      <c r="G257" s="31"/>
      <c r="H257" s="32"/>
      <c r="I257" s="34">
        <f t="shared" si="111"/>
        <v>0</v>
      </c>
      <c r="J257" s="37"/>
      <c r="K257" s="38"/>
      <c r="L257" s="32"/>
      <c r="M257" s="30"/>
      <c r="N257" s="68" t="e">
        <f t="shared" si="133"/>
        <v>#DIV/0!</v>
      </c>
      <c r="O257" s="30">
        <f t="shared" si="132"/>
        <v>0</v>
      </c>
    </row>
    <row r="258" spans="1:16" ht="4.5" customHeight="1" x14ac:dyDescent="0.2">
      <c r="A258" s="75"/>
      <c r="B258" s="75"/>
      <c r="C258" s="75"/>
      <c r="D258" s="7"/>
      <c r="E258" s="36"/>
      <c r="F258" s="36"/>
      <c r="G258" s="31"/>
      <c r="H258" s="31"/>
      <c r="I258" s="37">
        <f t="shared" si="111"/>
        <v>0</v>
      </c>
      <c r="J258" s="37"/>
      <c r="K258" s="38">
        <f t="shared" si="144"/>
        <v>0</v>
      </c>
      <c r="L258" s="32"/>
      <c r="M258" s="36"/>
      <c r="N258" s="38"/>
      <c r="O258" s="36">
        <f t="shared" si="132"/>
        <v>0</v>
      </c>
    </row>
    <row r="259" spans="1:16" ht="51" hidden="1" customHeight="1" x14ac:dyDescent="0.2">
      <c r="A259" s="75" t="s">
        <v>104</v>
      </c>
      <c r="B259" s="75"/>
      <c r="C259" s="75"/>
      <c r="D259" s="7" t="s">
        <v>112</v>
      </c>
      <c r="E259" s="36"/>
      <c r="F259" s="43"/>
      <c r="G259" s="31"/>
      <c r="H259" s="31"/>
      <c r="I259" s="37"/>
      <c r="J259" s="37"/>
      <c r="K259" s="38">
        <f t="shared" si="144"/>
        <v>0</v>
      </c>
      <c r="L259" s="32"/>
      <c r="M259" s="36"/>
      <c r="N259" s="38" t="e">
        <f t="shared" si="133"/>
        <v>#DIV/0!</v>
      </c>
      <c r="O259" s="36">
        <f t="shared" si="132"/>
        <v>0</v>
      </c>
    </row>
    <row r="260" spans="1:16" ht="15.75" x14ac:dyDescent="0.2">
      <c r="A260" s="75"/>
      <c r="B260" s="75"/>
      <c r="C260" s="75"/>
      <c r="D260" s="54" t="s">
        <v>86</v>
      </c>
      <c r="E260" s="30">
        <f>E148+E149+E150+E151+E152+E180+E181+E182+E194+E195+E213+E224+E227+E237+E240+E251+E254+E257</f>
        <v>1116284.6410000001</v>
      </c>
      <c r="F260" s="30">
        <f>F148+F149+F150+F151+F152+F180+F181+F182+F194+F195+F213+F224+F227+F237+F240+F251+F254+F257</f>
        <v>1116284.6410000001</v>
      </c>
      <c r="G260" s="30">
        <f>G148+G149+G150+G151+G152+G180+G181+G182+G194+G195+G213+G224+G227+G237+G240+G251+G254+G257</f>
        <v>0</v>
      </c>
      <c r="H260" s="30">
        <f>H148+H149+H150+H151+H152+H180+H181+H182+H194+H195+H213+H224+H227+H237+H240+H251+H254+H257</f>
        <v>8125.3840000000018</v>
      </c>
      <c r="I260" s="34">
        <f t="shared" ref="I260:I262" si="157">IF(F260&gt;0,H260/F260*100,0)</f>
        <v>0.72789535048346166</v>
      </c>
      <c r="J260" s="34"/>
      <c r="K260" s="35">
        <f t="shared" si="144"/>
        <v>0</v>
      </c>
      <c r="L260" s="32"/>
      <c r="M260" s="30">
        <f>M148+M149+M150+M151+M152+M180+M181+M182+M194+M195+M213+M224+M227+M237+M240+M251+M254+M257</f>
        <v>11474.791999999999</v>
      </c>
      <c r="N260" s="35">
        <f t="shared" si="133"/>
        <v>70.810730163997761</v>
      </c>
      <c r="O260" s="30">
        <f t="shared" si="132"/>
        <v>-3349.4079999999976</v>
      </c>
    </row>
    <row r="261" spans="1:16" ht="31.5" x14ac:dyDescent="0.2">
      <c r="A261" s="75"/>
      <c r="B261" s="75"/>
      <c r="C261" s="75"/>
      <c r="D261" s="54" t="s">
        <v>118</v>
      </c>
      <c r="E261" s="30">
        <f>E260-E148</f>
        <v>1045838.4430000001</v>
      </c>
      <c r="F261" s="30">
        <f>F260-F148</f>
        <v>1045838.4430000001</v>
      </c>
      <c r="G261" s="30">
        <f>G260-G148</f>
        <v>0</v>
      </c>
      <c r="H261" s="30">
        <f>H260-H148</f>
        <v>4445.2280000000019</v>
      </c>
      <c r="I261" s="34">
        <f t="shared" si="157"/>
        <v>0.42503964448359849</v>
      </c>
      <c r="J261" s="34"/>
      <c r="K261" s="35"/>
      <c r="L261" s="32"/>
      <c r="M261" s="30">
        <f>M260-M148</f>
        <v>6019.3719999999994</v>
      </c>
      <c r="N261" s="35">
        <f>H261/M261*100</f>
        <v>73.848700495666364</v>
      </c>
      <c r="O261" s="30">
        <f t="shared" si="132"/>
        <v>-1574.1439999999975</v>
      </c>
    </row>
    <row r="262" spans="1:16" ht="3.75" customHeight="1" x14ac:dyDescent="0.2">
      <c r="A262" s="75"/>
      <c r="B262" s="75"/>
      <c r="C262" s="75"/>
      <c r="D262" s="55"/>
      <c r="E262" s="36"/>
      <c r="F262" s="36"/>
      <c r="G262" s="30"/>
      <c r="H262" s="30"/>
      <c r="I262" s="37">
        <f t="shared" si="157"/>
        <v>0</v>
      </c>
      <c r="J262" s="34"/>
      <c r="K262" s="35">
        <f t="shared" si="144"/>
        <v>0</v>
      </c>
      <c r="L262" s="32"/>
      <c r="M262" s="36"/>
      <c r="N262" s="38"/>
      <c r="O262" s="36">
        <f t="shared" si="132"/>
        <v>0</v>
      </c>
    </row>
    <row r="263" spans="1:16" ht="21" x14ac:dyDescent="0.2">
      <c r="A263" s="75"/>
      <c r="B263" s="75"/>
      <c r="C263" s="75"/>
      <c r="D263" s="54" t="s">
        <v>11</v>
      </c>
      <c r="E263" s="30">
        <f>E265+E266+E264+E267</f>
        <v>46082.971000000005</v>
      </c>
      <c r="F263" s="30">
        <f>F265+F266+F264+F267</f>
        <v>46082.971000000005</v>
      </c>
      <c r="G263" s="30">
        <f>G265+G266+G264+G267</f>
        <v>0</v>
      </c>
      <c r="H263" s="30">
        <f>H265+H266+H264+H267</f>
        <v>-32.247999999999998</v>
      </c>
      <c r="I263" s="34"/>
      <c r="J263" s="34"/>
      <c r="K263" s="35">
        <f t="shared" si="144"/>
        <v>0</v>
      </c>
      <c r="L263" s="32"/>
      <c r="M263" s="30">
        <f>M265+M266+M264+M267</f>
        <v>-1.7969999999999999</v>
      </c>
      <c r="N263" s="79" t="s">
        <v>401</v>
      </c>
      <c r="O263" s="30">
        <f t="shared" si="132"/>
        <v>-30.450999999999997</v>
      </c>
    </row>
    <row r="264" spans="1:16" ht="15" hidden="1" x14ac:dyDescent="0.2">
      <c r="A264" s="75" t="s">
        <v>113</v>
      </c>
      <c r="B264" s="75"/>
      <c r="C264" s="75"/>
      <c r="D264" s="51" t="s">
        <v>114</v>
      </c>
      <c r="E264" s="36"/>
      <c r="F264" s="36"/>
      <c r="G264" s="30"/>
      <c r="H264" s="30"/>
      <c r="I264" s="34"/>
      <c r="J264" s="34"/>
      <c r="K264" s="35">
        <f t="shared" si="144"/>
        <v>0</v>
      </c>
      <c r="L264" s="32"/>
      <c r="M264" s="36"/>
      <c r="N264" s="38" t="e">
        <f t="shared" si="133"/>
        <v>#DIV/0!</v>
      </c>
      <c r="O264" s="36">
        <f t="shared" si="132"/>
        <v>0</v>
      </c>
    </row>
    <row r="265" spans="1:16" ht="30" x14ac:dyDescent="0.2">
      <c r="A265" s="75" t="s">
        <v>98</v>
      </c>
      <c r="B265" s="75" t="s">
        <v>341</v>
      </c>
      <c r="C265" s="75"/>
      <c r="D265" s="51" t="s">
        <v>382</v>
      </c>
      <c r="E265" s="36">
        <v>35.862000000000002</v>
      </c>
      <c r="F265" s="36">
        <v>35.862000000000002</v>
      </c>
      <c r="G265" s="36"/>
      <c r="H265" s="36"/>
      <c r="I265" s="37">
        <f>H265/F265*100</f>
        <v>0</v>
      </c>
      <c r="J265" s="34"/>
      <c r="K265" s="35">
        <f t="shared" si="144"/>
        <v>0</v>
      </c>
      <c r="L265" s="32">
        <f t="shared" ref="L265:L268" si="158">H265-G265</f>
        <v>0</v>
      </c>
      <c r="M265" s="36"/>
      <c r="N265" s="67" t="e">
        <f t="shared" ref="N265:N270" si="159">H265/M265*100</f>
        <v>#DIV/0!</v>
      </c>
      <c r="O265" s="36">
        <f t="shared" ref="O265:O270" si="160">H265-M265</f>
        <v>0</v>
      </c>
    </row>
    <row r="266" spans="1:16" ht="30" x14ac:dyDescent="0.2">
      <c r="A266" s="75" t="s">
        <v>9</v>
      </c>
      <c r="B266" s="75" t="s">
        <v>344</v>
      </c>
      <c r="C266" s="75"/>
      <c r="D266" s="51" t="s">
        <v>383</v>
      </c>
      <c r="E266" s="36">
        <v>-35.462000000000003</v>
      </c>
      <c r="F266" s="36">
        <v>-35.462000000000003</v>
      </c>
      <c r="G266" s="36"/>
      <c r="H266" s="36">
        <v>-32.247999999999998</v>
      </c>
      <c r="I266" s="37">
        <f>H266/F266*100</f>
        <v>90.936777395521943</v>
      </c>
      <c r="J266" s="34"/>
      <c r="K266" s="35">
        <f t="shared" si="144"/>
        <v>0</v>
      </c>
      <c r="L266" s="32"/>
      <c r="M266" s="36">
        <v>-1.7969999999999999</v>
      </c>
      <c r="N266" s="78" t="s">
        <v>401</v>
      </c>
      <c r="O266" s="36">
        <f t="shared" si="160"/>
        <v>-30.450999999999997</v>
      </c>
    </row>
    <row r="267" spans="1:16" ht="45" x14ac:dyDescent="0.2">
      <c r="A267" s="75"/>
      <c r="B267" s="75" t="s">
        <v>340</v>
      </c>
      <c r="C267" s="75"/>
      <c r="D267" s="51" t="s">
        <v>384</v>
      </c>
      <c r="E267" s="36">
        <v>46082.571000000004</v>
      </c>
      <c r="F267" s="36">
        <v>46082.571000000004</v>
      </c>
      <c r="G267" s="30"/>
      <c r="H267" s="30"/>
      <c r="I267" s="34">
        <f t="shared" ref="I267" si="161">H267/F267*100</f>
        <v>0</v>
      </c>
      <c r="J267" s="34"/>
      <c r="K267" s="35"/>
      <c r="L267" s="32"/>
      <c r="M267" s="36"/>
      <c r="N267" s="67" t="e">
        <f t="shared" si="159"/>
        <v>#DIV/0!</v>
      </c>
      <c r="O267" s="36">
        <f t="shared" si="160"/>
        <v>0</v>
      </c>
    </row>
    <row r="268" spans="1:16" ht="3.75" customHeight="1" x14ac:dyDescent="0.2">
      <c r="A268" s="75"/>
      <c r="B268" s="75"/>
      <c r="C268" s="75"/>
      <c r="D268" s="7"/>
      <c r="E268" s="36"/>
      <c r="F268" s="36"/>
      <c r="G268" s="30"/>
      <c r="H268" s="36"/>
      <c r="I268" s="37">
        <f>IF(F268&gt;0,H268/F268*100,0)</f>
        <v>0</v>
      </c>
      <c r="J268" s="34"/>
      <c r="K268" s="35">
        <f t="shared" si="144"/>
        <v>0</v>
      </c>
      <c r="L268" s="32">
        <f t="shared" si="158"/>
        <v>0</v>
      </c>
      <c r="M268" s="36"/>
      <c r="N268" s="38"/>
      <c r="O268" s="36">
        <f t="shared" si="160"/>
        <v>0</v>
      </c>
    </row>
    <row r="269" spans="1:16" s="13" customFormat="1" ht="15.75" x14ac:dyDescent="0.2">
      <c r="A269" s="28"/>
      <c r="B269" s="75"/>
      <c r="C269" s="29"/>
      <c r="D269" s="56" t="s">
        <v>15</v>
      </c>
      <c r="E269" s="30">
        <f>E142+E260</f>
        <v>4623854.318</v>
      </c>
      <c r="F269" s="32">
        <f>F142+F260</f>
        <v>4623854.318</v>
      </c>
      <c r="G269" s="57"/>
      <c r="H269" s="32">
        <f>H142+H260</f>
        <v>251644.96800000002</v>
      </c>
      <c r="I269" s="34">
        <f>IF(F269&gt;0,H269/F269*100,0)</f>
        <v>5.4423204256324071</v>
      </c>
      <c r="J269" s="58"/>
      <c r="K269" s="59">
        <f t="shared" si="144"/>
        <v>0</v>
      </c>
      <c r="L269" s="32"/>
      <c r="M269" s="30">
        <f>M142+M260</f>
        <v>252559.44399999996</v>
      </c>
      <c r="N269" s="35">
        <f t="shared" si="159"/>
        <v>99.637916529464661</v>
      </c>
      <c r="O269" s="30">
        <f t="shared" si="160"/>
        <v>-914.4759999999369</v>
      </c>
    </row>
    <row r="270" spans="1:16" ht="28.5" customHeight="1" x14ac:dyDescent="0.2">
      <c r="B270" s="27"/>
      <c r="C270" s="27"/>
      <c r="D270" s="56" t="s">
        <v>119</v>
      </c>
      <c r="E270" s="30">
        <f>E261+E142</f>
        <v>4553408.12</v>
      </c>
      <c r="F270" s="32">
        <f>F261+F142</f>
        <v>4553408.12</v>
      </c>
      <c r="G270" s="30"/>
      <c r="H270" s="30">
        <f>H261+H142</f>
        <v>247964.81200000003</v>
      </c>
      <c r="I270" s="34">
        <f>IF(F270&gt;0,H270/F270*100,0)</f>
        <v>5.4456970573505288</v>
      </c>
      <c r="J270" s="60"/>
      <c r="K270" s="60"/>
      <c r="L270" s="32"/>
      <c r="M270" s="30">
        <f>M261+M142</f>
        <v>247104.02399999998</v>
      </c>
      <c r="N270" s="35">
        <f t="shared" si="159"/>
        <v>100.34835045826694</v>
      </c>
      <c r="O270" s="30">
        <f t="shared" si="160"/>
        <v>860.78800000005867</v>
      </c>
    </row>
    <row r="271" spans="1:16" ht="66.599999999999994" customHeight="1" x14ac:dyDescent="0.3">
      <c r="B271" s="86" t="s">
        <v>407</v>
      </c>
      <c r="C271" s="86"/>
      <c r="D271" s="86"/>
      <c r="E271" s="86"/>
      <c r="F271" s="86"/>
      <c r="G271" s="86"/>
      <c r="H271" s="86"/>
      <c r="I271" s="86"/>
      <c r="J271" s="86"/>
      <c r="K271" s="86"/>
      <c r="L271" s="86"/>
      <c r="M271" s="86"/>
      <c r="N271" s="86"/>
      <c r="O271" s="86"/>
      <c r="P271" s="85"/>
    </row>
    <row r="272" spans="1:16" ht="63" customHeight="1" x14ac:dyDescent="0.2">
      <c r="A272" s="87" t="s">
        <v>409</v>
      </c>
      <c r="B272" s="87"/>
      <c r="C272" s="87"/>
      <c r="D272" s="87"/>
      <c r="E272" s="87"/>
      <c r="F272" s="87"/>
      <c r="G272" s="87"/>
      <c r="H272" s="87"/>
      <c r="I272" s="87"/>
      <c r="J272" s="87"/>
      <c r="K272" s="87"/>
      <c r="L272" s="87"/>
    </row>
    <row r="273" spans="4:12" x14ac:dyDescent="0.2">
      <c r="D273" s="14"/>
      <c r="E273" s="15"/>
      <c r="F273" s="15"/>
      <c r="G273" s="16"/>
      <c r="H273" s="16"/>
      <c r="I273" s="17"/>
      <c r="J273" s="17"/>
      <c r="K273" s="17"/>
      <c r="L273" s="16"/>
    </row>
    <row r="274" spans="4:12" x14ac:dyDescent="0.2">
      <c r="D274" s="14"/>
      <c r="E274" s="15"/>
      <c r="F274" s="15"/>
      <c r="G274" s="16"/>
      <c r="H274" s="16"/>
      <c r="I274" s="17"/>
      <c r="J274" s="17"/>
      <c r="K274" s="17"/>
      <c r="L274" s="16"/>
    </row>
    <row r="275" spans="4:12" x14ac:dyDescent="0.2">
      <c r="D275" s="14"/>
      <c r="E275" s="15"/>
      <c r="F275" s="15"/>
      <c r="G275" s="16"/>
      <c r="H275" s="16"/>
      <c r="I275" s="17"/>
      <c r="J275" s="17"/>
      <c r="K275" s="17"/>
      <c r="L275" s="16"/>
    </row>
    <row r="276" spans="4:12" x14ac:dyDescent="0.2">
      <c r="D276" s="14"/>
      <c r="E276" s="15"/>
      <c r="F276" s="15"/>
      <c r="G276" s="16"/>
      <c r="H276" s="16"/>
      <c r="I276" s="17"/>
      <c r="J276" s="17"/>
      <c r="K276" s="17"/>
      <c r="L276" s="16"/>
    </row>
    <row r="277" spans="4:12" x14ac:dyDescent="0.2">
      <c r="D277" s="14"/>
      <c r="E277" s="15"/>
      <c r="F277" s="15"/>
      <c r="G277" s="16"/>
      <c r="H277" s="16"/>
      <c r="I277" s="17"/>
      <c r="J277" s="17"/>
      <c r="K277" s="17"/>
      <c r="L277" s="16"/>
    </row>
    <row r="278" spans="4:12" x14ac:dyDescent="0.2">
      <c r="D278" s="14"/>
      <c r="E278" s="15"/>
      <c r="F278" s="15"/>
      <c r="G278" s="16"/>
      <c r="H278" s="16"/>
      <c r="I278" s="17"/>
      <c r="J278" s="17"/>
      <c r="K278" s="17"/>
      <c r="L278" s="16"/>
    </row>
    <row r="279" spans="4:12" x14ac:dyDescent="0.2">
      <c r="D279" s="14"/>
      <c r="E279" s="15"/>
      <c r="F279" s="15"/>
      <c r="G279" s="16"/>
      <c r="H279" s="16"/>
      <c r="I279" s="17"/>
      <c r="J279" s="17"/>
      <c r="K279" s="17"/>
      <c r="L279" s="16"/>
    </row>
    <row r="280" spans="4:12" x14ac:dyDescent="0.2">
      <c r="D280" s="14"/>
      <c r="E280" s="15"/>
      <c r="F280" s="15"/>
      <c r="G280" s="17"/>
      <c r="H280" s="16"/>
      <c r="I280" s="17"/>
      <c r="J280" s="17"/>
      <c r="K280" s="17"/>
      <c r="L280" s="16"/>
    </row>
    <row r="281" spans="4:12" x14ac:dyDescent="0.2">
      <c r="D281" s="14"/>
      <c r="E281" s="15"/>
      <c r="F281" s="15"/>
      <c r="G281" s="17"/>
      <c r="H281" s="16"/>
      <c r="I281" s="17"/>
      <c r="J281" s="17"/>
      <c r="K281" s="17"/>
      <c r="L281" s="16"/>
    </row>
    <row r="282" spans="4:12" x14ac:dyDescent="0.2">
      <c r="D282" s="14"/>
      <c r="E282" s="15"/>
      <c r="F282" s="15"/>
      <c r="G282" s="17"/>
      <c r="H282" s="16"/>
      <c r="I282" s="17"/>
      <c r="J282" s="17"/>
      <c r="K282" s="17"/>
      <c r="L282" s="16"/>
    </row>
    <row r="283" spans="4:12" x14ac:dyDescent="0.2">
      <c r="D283" s="14"/>
      <c r="E283" s="15"/>
      <c r="F283" s="15"/>
      <c r="G283" s="17"/>
      <c r="H283" s="16"/>
      <c r="I283" s="17"/>
      <c r="J283" s="17"/>
      <c r="K283" s="17"/>
      <c r="L283" s="16"/>
    </row>
    <row r="284" spans="4:12" x14ac:dyDescent="0.2">
      <c r="D284" s="14"/>
      <c r="E284" s="15"/>
      <c r="F284" s="15"/>
      <c r="G284" s="17"/>
      <c r="H284" s="16"/>
      <c r="I284" s="17"/>
      <c r="J284" s="17"/>
      <c r="K284" s="17"/>
      <c r="L284" s="16"/>
    </row>
    <row r="285" spans="4:12" x14ac:dyDescent="0.2">
      <c r="D285" s="14"/>
      <c r="E285" s="15"/>
      <c r="F285" s="15"/>
      <c r="G285" s="15"/>
      <c r="H285" s="18"/>
      <c r="I285" s="15"/>
      <c r="J285" s="15"/>
      <c r="K285" s="15"/>
      <c r="L285" s="18"/>
    </row>
    <row r="286" spans="4:12" x14ac:dyDescent="0.2">
      <c r="D286" s="14"/>
      <c r="E286" s="15"/>
      <c r="F286" s="15"/>
      <c r="G286" s="15"/>
      <c r="H286" s="18"/>
      <c r="I286" s="15"/>
      <c r="J286" s="15"/>
      <c r="K286" s="15"/>
      <c r="L286" s="18"/>
    </row>
    <row r="287" spans="4:12" x14ac:dyDescent="0.2">
      <c r="D287" s="14"/>
      <c r="E287" s="15"/>
      <c r="F287" s="15"/>
      <c r="G287" s="15"/>
      <c r="H287" s="18"/>
      <c r="I287" s="15"/>
      <c r="J287" s="15"/>
      <c r="K287" s="15"/>
      <c r="L287" s="18"/>
    </row>
    <row r="288" spans="4:12" x14ac:dyDescent="0.2">
      <c r="D288" s="14"/>
      <c r="E288" s="15"/>
      <c r="F288" s="15"/>
      <c r="G288" s="15"/>
      <c r="H288" s="18"/>
      <c r="I288" s="15"/>
      <c r="J288" s="15"/>
      <c r="K288" s="15"/>
      <c r="L288" s="18"/>
    </row>
    <row r="289" spans="4:12" x14ac:dyDescent="0.2">
      <c r="D289" s="14"/>
      <c r="E289" s="15"/>
      <c r="F289" s="15"/>
      <c r="G289" s="15"/>
      <c r="H289" s="18"/>
      <c r="I289" s="15"/>
      <c r="J289" s="15"/>
      <c r="K289" s="15"/>
      <c r="L289" s="15"/>
    </row>
    <row r="290" spans="4:12" x14ac:dyDescent="0.2">
      <c r="D290" s="14"/>
      <c r="E290" s="15"/>
      <c r="F290" s="15"/>
      <c r="G290" s="15"/>
      <c r="H290" s="18"/>
      <c r="I290" s="15"/>
      <c r="J290" s="15"/>
      <c r="K290" s="15"/>
      <c r="L290" s="15"/>
    </row>
    <row r="291" spans="4:12" x14ac:dyDescent="0.2">
      <c r="D291" s="14"/>
      <c r="E291" s="15"/>
      <c r="F291" s="15"/>
      <c r="G291" s="15"/>
      <c r="H291" s="15"/>
      <c r="I291" s="15"/>
      <c r="J291" s="15"/>
      <c r="K291" s="15"/>
      <c r="L291" s="15"/>
    </row>
    <row r="292" spans="4:12" x14ac:dyDescent="0.2">
      <c r="D292" s="14"/>
      <c r="E292" s="15"/>
      <c r="F292" s="15"/>
      <c r="G292" s="15"/>
      <c r="H292" s="15"/>
      <c r="I292" s="15"/>
      <c r="J292" s="15"/>
      <c r="K292" s="15"/>
      <c r="L292" s="15"/>
    </row>
    <row r="293" spans="4:12" x14ac:dyDescent="0.2">
      <c r="D293" s="14"/>
      <c r="E293" s="15"/>
      <c r="F293" s="15"/>
      <c r="G293" s="15"/>
      <c r="H293" s="15"/>
      <c r="I293" s="15"/>
      <c r="J293" s="15"/>
      <c r="K293" s="15"/>
      <c r="L293" s="15"/>
    </row>
    <row r="294" spans="4:12" x14ac:dyDescent="0.2">
      <c r="D294" s="14"/>
      <c r="E294" s="15"/>
      <c r="F294" s="15"/>
      <c r="G294" s="15"/>
      <c r="H294" s="15"/>
      <c r="I294" s="15"/>
      <c r="J294" s="15"/>
      <c r="K294" s="15"/>
      <c r="L294" s="15"/>
    </row>
    <row r="295" spans="4:12" x14ac:dyDescent="0.2">
      <c r="D295" s="14"/>
      <c r="E295" s="15"/>
      <c r="F295" s="15"/>
      <c r="G295" s="15"/>
      <c r="H295" s="15"/>
      <c r="I295" s="15"/>
      <c r="J295" s="15"/>
      <c r="K295" s="15"/>
      <c r="L295" s="15"/>
    </row>
    <row r="296" spans="4:12" x14ac:dyDescent="0.2">
      <c r="D296" s="14"/>
      <c r="E296" s="15"/>
      <c r="F296" s="15"/>
      <c r="G296" s="15"/>
      <c r="H296" s="15"/>
      <c r="I296" s="15"/>
      <c r="J296" s="15"/>
      <c r="K296" s="15"/>
      <c r="L296" s="15"/>
    </row>
    <row r="297" spans="4:12" x14ac:dyDescent="0.2">
      <c r="D297" s="14"/>
      <c r="E297" s="15"/>
      <c r="F297" s="15"/>
      <c r="G297" s="15"/>
      <c r="H297" s="15"/>
      <c r="I297" s="15"/>
      <c r="J297" s="15"/>
      <c r="K297" s="15"/>
      <c r="L297" s="15"/>
    </row>
    <row r="298" spans="4:12" x14ac:dyDescent="0.2">
      <c r="D298" s="14"/>
      <c r="E298" s="15"/>
      <c r="F298" s="15"/>
      <c r="G298" s="15"/>
      <c r="H298" s="15"/>
      <c r="I298" s="15"/>
      <c r="J298" s="15"/>
      <c r="K298" s="15"/>
      <c r="L298" s="15"/>
    </row>
    <row r="299" spans="4:12" x14ac:dyDescent="0.2">
      <c r="D299" s="14"/>
      <c r="E299" s="15"/>
      <c r="F299" s="15"/>
      <c r="G299" s="15"/>
      <c r="H299" s="15"/>
      <c r="I299" s="15"/>
      <c r="J299" s="15"/>
      <c r="K299" s="15"/>
      <c r="L299" s="15"/>
    </row>
    <row r="300" spans="4:12" x14ac:dyDescent="0.2">
      <c r="D300" s="14"/>
      <c r="E300" s="15"/>
      <c r="F300" s="15"/>
      <c r="G300" s="15"/>
      <c r="H300" s="15"/>
      <c r="I300" s="15"/>
      <c r="J300" s="15"/>
      <c r="K300" s="15"/>
      <c r="L300" s="15"/>
    </row>
    <row r="301" spans="4:12" x14ac:dyDescent="0.2">
      <c r="D301" s="14"/>
      <c r="E301" s="15"/>
      <c r="F301" s="15"/>
      <c r="G301" s="15"/>
      <c r="H301" s="15"/>
      <c r="I301" s="15"/>
      <c r="J301" s="15"/>
      <c r="K301" s="15"/>
      <c r="L301" s="15"/>
    </row>
    <row r="302" spans="4:12" x14ac:dyDescent="0.2">
      <c r="D302" s="14"/>
      <c r="E302" s="15"/>
      <c r="F302" s="15"/>
      <c r="G302" s="15"/>
      <c r="H302" s="15"/>
      <c r="I302" s="15"/>
      <c r="J302" s="15"/>
      <c r="K302" s="15"/>
      <c r="L302" s="15"/>
    </row>
    <row r="303" spans="4:12" x14ac:dyDescent="0.2">
      <c r="D303" s="14"/>
      <c r="E303" s="15"/>
      <c r="F303" s="15"/>
      <c r="G303" s="15"/>
      <c r="H303" s="15"/>
      <c r="I303" s="15"/>
      <c r="J303" s="15"/>
      <c r="K303" s="15"/>
      <c r="L303" s="15"/>
    </row>
    <row r="304" spans="4:12" x14ac:dyDescent="0.2">
      <c r="D304" s="14"/>
      <c r="E304" s="15"/>
      <c r="F304" s="15"/>
      <c r="G304" s="15"/>
      <c r="H304" s="15"/>
      <c r="I304" s="15"/>
      <c r="J304" s="15"/>
      <c r="K304" s="15"/>
      <c r="L304" s="15"/>
    </row>
    <row r="305" spans="4:12" x14ac:dyDescent="0.2">
      <c r="D305" s="14"/>
      <c r="E305" s="15"/>
      <c r="F305" s="15"/>
      <c r="G305" s="15"/>
      <c r="H305" s="15"/>
      <c r="I305" s="15"/>
      <c r="J305" s="15"/>
      <c r="K305" s="15"/>
      <c r="L305" s="15"/>
    </row>
    <row r="306" spans="4:12" x14ac:dyDescent="0.2">
      <c r="D306" s="14"/>
      <c r="E306" s="15"/>
      <c r="F306" s="15"/>
      <c r="G306" s="15"/>
      <c r="H306" s="15"/>
      <c r="I306" s="15"/>
      <c r="J306" s="15"/>
      <c r="K306" s="15"/>
      <c r="L306" s="15"/>
    </row>
    <row r="307" spans="4:12" x14ac:dyDescent="0.2">
      <c r="D307" s="14"/>
      <c r="E307" s="15"/>
      <c r="F307" s="15"/>
      <c r="G307" s="15"/>
      <c r="H307" s="15"/>
      <c r="I307" s="15"/>
      <c r="J307" s="15"/>
      <c r="K307" s="15"/>
      <c r="L307" s="15"/>
    </row>
    <row r="308" spans="4:12" x14ac:dyDescent="0.2">
      <c r="D308" s="14"/>
      <c r="E308" s="15"/>
      <c r="F308" s="15"/>
      <c r="G308" s="15"/>
      <c r="H308" s="15"/>
      <c r="I308" s="15"/>
      <c r="J308" s="15"/>
      <c r="K308" s="15"/>
      <c r="L308" s="15"/>
    </row>
    <row r="309" spans="4:12" x14ac:dyDescent="0.2">
      <c r="D309" s="19"/>
      <c r="E309" s="15"/>
      <c r="F309" s="15"/>
      <c r="G309" s="15"/>
      <c r="H309" s="15"/>
      <c r="I309" s="15"/>
      <c r="J309" s="15"/>
      <c r="K309" s="15"/>
      <c r="L309" s="15"/>
    </row>
    <row r="310" spans="4:12" x14ac:dyDescent="0.2">
      <c r="D310" s="19"/>
      <c r="E310" s="15"/>
      <c r="F310" s="15"/>
      <c r="G310" s="15"/>
      <c r="H310" s="15"/>
      <c r="I310" s="15"/>
      <c r="J310" s="15"/>
      <c r="K310" s="15"/>
      <c r="L310" s="15"/>
    </row>
    <row r="311" spans="4:12" x14ac:dyDescent="0.2">
      <c r="D311" s="19"/>
      <c r="E311" s="15"/>
      <c r="F311" s="15"/>
      <c r="G311" s="15"/>
      <c r="H311" s="15"/>
      <c r="I311" s="15"/>
      <c r="J311" s="15"/>
      <c r="K311" s="15"/>
      <c r="L311" s="15"/>
    </row>
    <row r="312" spans="4:12" x14ac:dyDescent="0.2">
      <c r="D312" s="19"/>
      <c r="E312" s="15"/>
      <c r="F312" s="15"/>
      <c r="G312" s="15"/>
      <c r="H312" s="15"/>
      <c r="I312" s="15"/>
      <c r="J312" s="15"/>
      <c r="K312" s="15"/>
      <c r="L312" s="15"/>
    </row>
    <row r="313" spans="4:12" x14ac:dyDescent="0.2">
      <c r="D313" s="19"/>
      <c r="E313" s="15"/>
      <c r="F313" s="15"/>
      <c r="G313" s="15"/>
      <c r="H313" s="15"/>
      <c r="I313" s="15"/>
      <c r="J313" s="15"/>
      <c r="K313" s="15"/>
      <c r="L313" s="15"/>
    </row>
    <row r="314" spans="4:12" x14ac:dyDescent="0.2">
      <c r="D314" s="19"/>
      <c r="E314" s="15"/>
      <c r="F314" s="15"/>
      <c r="G314" s="15"/>
      <c r="H314" s="15"/>
      <c r="I314" s="15"/>
      <c r="J314" s="15"/>
      <c r="K314" s="15"/>
      <c r="L314" s="15"/>
    </row>
    <row r="315" spans="4:12" x14ac:dyDescent="0.2">
      <c r="D315" s="19"/>
      <c r="E315" s="15"/>
      <c r="F315" s="15"/>
      <c r="G315" s="15"/>
      <c r="H315" s="15"/>
      <c r="I315" s="15"/>
      <c r="J315" s="15"/>
      <c r="K315" s="15"/>
      <c r="L315" s="15"/>
    </row>
    <row r="316" spans="4:12" x14ac:dyDescent="0.2">
      <c r="D316" s="19"/>
      <c r="E316" s="15"/>
      <c r="F316" s="15"/>
      <c r="G316" s="15"/>
      <c r="H316" s="15"/>
      <c r="I316" s="15"/>
      <c r="J316" s="15"/>
      <c r="K316" s="15"/>
      <c r="L316" s="15"/>
    </row>
    <row r="317" spans="4:12" x14ac:dyDescent="0.2">
      <c r="D317" s="19"/>
      <c r="E317" s="15"/>
      <c r="F317" s="15"/>
      <c r="G317" s="15"/>
      <c r="H317" s="15"/>
      <c r="I317" s="15"/>
      <c r="J317" s="15"/>
      <c r="K317" s="15"/>
      <c r="L317" s="15"/>
    </row>
    <row r="318" spans="4:12" x14ac:dyDescent="0.2">
      <c r="D318" s="19"/>
      <c r="E318" s="15"/>
      <c r="F318" s="15"/>
      <c r="G318" s="15"/>
      <c r="H318" s="15"/>
      <c r="I318" s="15"/>
      <c r="J318" s="15"/>
      <c r="K318" s="15"/>
      <c r="L318" s="15"/>
    </row>
    <row r="319" spans="4:12" x14ac:dyDescent="0.2">
      <c r="D319" s="19"/>
      <c r="E319" s="15"/>
      <c r="F319" s="15"/>
      <c r="G319" s="15"/>
      <c r="H319" s="15"/>
      <c r="I319" s="15"/>
      <c r="J319" s="15"/>
      <c r="K319" s="15"/>
      <c r="L319" s="15"/>
    </row>
    <row r="320" spans="4:12" x14ac:dyDescent="0.2">
      <c r="D320" s="19"/>
      <c r="E320" s="15"/>
      <c r="F320" s="15"/>
      <c r="G320" s="15"/>
      <c r="H320" s="15"/>
      <c r="I320" s="15"/>
      <c r="J320" s="15"/>
      <c r="K320" s="15"/>
      <c r="L320" s="15"/>
    </row>
    <row r="321" spans="4:12" x14ac:dyDescent="0.2">
      <c r="D321" s="19"/>
      <c r="E321" s="15"/>
      <c r="F321" s="15"/>
      <c r="G321" s="15"/>
      <c r="H321" s="15"/>
      <c r="I321" s="15"/>
      <c r="J321" s="15"/>
      <c r="K321" s="15"/>
      <c r="L321" s="15"/>
    </row>
    <row r="322" spans="4:12" x14ac:dyDescent="0.2">
      <c r="D322" s="19"/>
      <c r="E322" s="15"/>
      <c r="F322" s="15"/>
      <c r="G322" s="15"/>
      <c r="H322" s="15"/>
      <c r="I322" s="15"/>
      <c r="J322" s="15"/>
      <c r="K322" s="15"/>
      <c r="L322" s="15"/>
    </row>
    <row r="323" spans="4:12" x14ac:dyDescent="0.2">
      <c r="D323" s="19"/>
      <c r="E323" s="15"/>
      <c r="F323" s="15"/>
      <c r="G323" s="15"/>
      <c r="H323" s="15"/>
      <c r="I323" s="15"/>
      <c r="J323" s="15"/>
      <c r="K323" s="15"/>
      <c r="L323" s="15"/>
    </row>
    <row r="324" spans="4:12" x14ac:dyDescent="0.2">
      <c r="D324" s="19"/>
      <c r="E324" s="15"/>
      <c r="F324" s="15"/>
      <c r="G324" s="15"/>
      <c r="H324" s="15"/>
      <c r="I324" s="15"/>
      <c r="J324" s="15"/>
      <c r="K324" s="15"/>
      <c r="L324" s="15"/>
    </row>
    <row r="325" spans="4:12" x14ac:dyDescent="0.2">
      <c r="D325" s="19"/>
      <c r="E325" s="15"/>
      <c r="F325" s="15"/>
      <c r="G325" s="15"/>
      <c r="H325" s="15"/>
      <c r="I325" s="15"/>
      <c r="J325" s="15"/>
      <c r="K325" s="15"/>
      <c r="L325" s="15"/>
    </row>
    <row r="326" spans="4:12" x14ac:dyDescent="0.2">
      <c r="D326" s="19"/>
      <c r="E326" s="15"/>
      <c r="F326" s="15"/>
      <c r="G326" s="15"/>
      <c r="H326" s="15"/>
      <c r="I326" s="15"/>
      <c r="J326" s="15"/>
      <c r="K326" s="15"/>
      <c r="L326" s="15"/>
    </row>
    <row r="327" spans="4:12" x14ac:dyDescent="0.2">
      <c r="D327" s="19"/>
      <c r="E327" s="15"/>
      <c r="F327" s="15"/>
      <c r="G327" s="15"/>
      <c r="H327" s="15"/>
      <c r="I327" s="15"/>
      <c r="J327" s="15"/>
      <c r="K327" s="15"/>
      <c r="L327" s="15"/>
    </row>
    <row r="328" spans="4:12" x14ac:dyDescent="0.2">
      <c r="D328" s="19"/>
      <c r="E328" s="15"/>
      <c r="F328" s="15"/>
      <c r="G328" s="15"/>
      <c r="H328" s="15"/>
      <c r="I328" s="15"/>
      <c r="J328" s="15"/>
      <c r="K328" s="15"/>
      <c r="L328" s="15"/>
    </row>
    <row r="329" spans="4:12" x14ac:dyDescent="0.2">
      <c r="D329" s="19"/>
      <c r="E329" s="15"/>
      <c r="F329" s="15"/>
      <c r="G329" s="15"/>
      <c r="H329" s="15"/>
      <c r="I329" s="15"/>
      <c r="J329" s="15"/>
      <c r="K329" s="15"/>
      <c r="L329" s="15"/>
    </row>
    <row r="330" spans="4:12" x14ac:dyDescent="0.2">
      <c r="D330" s="19"/>
      <c r="E330" s="15"/>
      <c r="F330" s="15"/>
      <c r="G330" s="15"/>
      <c r="H330" s="15"/>
      <c r="I330" s="15"/>
      <c r="J330" s="15"/>
      <c r="K330" s="15"/>
      <c r="L330" s="15"/>
    </row>
    <row r="331" spans="4:12" x14ac:dyDescent="0.2">
      <c r="D331" s="19"/>
      <c r="E331" s="15"/>
      <c r="F331" s="15"/>
      <c r="G331" s="15"/>
      <c r="H331" s="15"/>
      <c r="I331" s="15"/>
      <c r="J331" s="15"/>
      <c r="K331" s="15"/>
      <c r="L331" s="15"/>
    </row>
    <row r="332" spans="4:12" x14ac:dyDescent="0.2">
      <c r="D332" s="19"/>
      <c r="E332" s="15"/>
      <c r="F332" s="15"/>
      <c r="G332" s="15"/>
      <c r="H332" s="15"/>
      <c r="I332" s="15"/>
      <c r="J332" s="15"/>
      <c r="K332" s="15"/>
      <c r="L332" s="15"/>
    </row>
    <row r="333" spans="4:12" x14ac:dyDescent="0.2">
      <c r="D333" s="19"/>
      <c r="E333" s="15"/>
      <c r="F333" s="15"/>
      <c r="G333" s="15"/>
      <c r="H333" s="15"/>
      <c r="I333" s="15"/>
      <c r="J333" s="15"/>
      <c r="K333" s="15"/>
      <c r="L333" s="15"/>
    </row>
    <row r="334" spans="4:12" x14ac:dyDescent="0.2">
      <c r="D334" s="19"/>
      <c r="E334" s="15"/>
      <c r="F334" s="15"/>
      <c r="G334" s="15"/>
      <c r="H334" s="15"/>
      <c r="I334" s="15"/>
      <c r="J334" s="15"/>
      <c r="K334" s="15"/>
      <c r="L334" s="15"/>
    </row>
    <row r="335" spans="4:12" x14ac:dyDescent="0.2">
      <c r="D335" s="19"/>
      <c r="E335" s="15"/>
      <c r="F335" s="15"/>
      <c r="G335" s="15"/>
      <c r="H335" s="15"/>
      <c r="I335" s="15"/>
      <c r="J335" s="15"/>
      <c r="K335" s="15"/>
      <c r="L335" s="15"/>
    </row>
    <row r="336" spans="4:12" x14ac:dyDescent="0.2">
      <c r="D336" s="19"/>
      <c r="E336" s="15"/>
      <c r="F336" s="15"/>
      <c r="G336" s="15"/>
      <c r="H336" s="15"/>
      <c r="I336" s="15"/>
      <c r="J336" s="15"/>
      <c r="K336" s="15"/>
      <c r="L336" s="15"/>
    </row>
    <row r="337" spans="4:12" x14ac:dyDescent="0.2">
      <c r="D337" s="19"/>
      <c r="E337" s="15"/>
      <c r="F337" s="15"/>
      <c r="G337" s="15"/>
      <c r="H337" s="15"/>
      <c r="I337" s="15"/>
      <c r="J337" s="15"/>
      <c r="K337" s="15"/>
      <c r="L337" s="15"/>
    </row>
    <row r="338" spans="4:12" x14ac:dyDescent="0.2">
      <c r="D338" s="19"/>
      <c r="E338" s="15"/>
      <c r="F338" s="15"/>
      <c r="G338" s="15"/>
      <c r="H338" s="15"/>
      <c r="I338" s="15"/>
      <c r="J338" s="15"/>
      <c r="K338" s="15"/>
      <c r="L338" s="15"/>
    </row>
    <row r="339" spans="4:12" x14ac:dyDescent="0.2">
      <c r="D339" s="19"/>
      <c r="E339" s="15"/>
      <c r="F339" s="15"/>
      <c r="G339" s="15"/>
      <c r="H339" s="15"/>
      <c r="I339" s="15"/>
      <c r="J339" s="15"/>
      <c r="K339" s="15"/>
      <c r="L339" s="15"/>
    </row>
    <row r="340" spans="4:12" x14ac:dyDescent="0.2">
      <c r="D340" s="19"/>
      <c r="E340" s="15"/>
      <c r="F340" s="15"/>
      <c r="G340" s="15"/>
      <c r="H340" s="15"/>
      <c r="I340" s="15"/>
      <c r="J340" s="15"/>
      <c r="K340" s="15"/>
      <c r="L340" s="15"/>
    </row>
    <row r="341" spans="4:12" x14ac:dyDescent="0.2">
      <c r="D341" s="19"/>
      <c r="E341" s="15"/>
      <c r="F341" s="15"/>
      <c r="G341" s="15"/>
      <c r="H341" s="15"/>
      <c r="I341" s="15"/>
      <c r="J341" s="15"/>
      <c r="K341" s="15"/>
      <c r="L341" s="15"/>
    </row>
    <row r="342" spans="4:12" x14ac:dyDescent="0.2">
      <c r="D342" s="19"/>
      <c r="E342" s="15"/>
      <c r="F342" s="15"/>
      <c r="G342" s="15"/>
      <c r="H342" s="15"/>
      <c r="I342" s="15"/>
      <c r="J342" s="15"/>
      <c r="K342" s="15"/>
      <c r="L342" s="15"/>
    </row>
    <row r="343" spans="4:12" x14ac:dyDescent="0.2">
      <c r="D343" s="19"/>
      <c r="E343" s="15"/>
      <c r="F343" s="15"/>
      <c r="G343" s="15"/>
      <c r="H343" s="15"/>
      <c r="I343" s="15"/>
      <c r="J343" s="15"/>
      <c r="K343" s="15"/>
      <c r="L343" s="15"/>
    </row>
    <row r="344" spans="4:12" x14ac:dyDescent="0.2">
      <c r="D344" s="19"/>
      <c r="E344" s="15"/>
      <c r="F344" s="15"/>
      <c r="G344" s="15"/>
      <c r="H344" s="15"/>
      <c r="I344" s="15"/>
      <c r="J344" s="15"/>
      <c r="K344" s="15"/>
      <c r="L344" s="15"/>
    </row>
    <row r="345" spans="4:12" x14ac:dyDescent="0.2">
      <c r="D345" s="19"/>
      <c r="E345" s="15"/>
      <c r="F345" s="15"/>
      <c r="G345" s="15"/>
      <c r="H345" s="15"/>
      <c r="I345" s="15"/>
      <c r="J345" s="15"/>
      <c r="K345" s="15"/>
      <c r="L345" s="15"/>
    </row>
    <row r="346" spans="4:12" x14ac:dyDescent="0.2">
      <c r="D346" s="19"/>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row>
    <row r="375" spans="4:12" x14ac:dyDescent="0.2">
      <c r="D375" s="19"/>
    </row>
    <row r="376" spans="4:12" x14ac:dyDescent="0.2">
      <c r="D376" s="19"/>
    </row>
    <row r="377" spans="4:12" x14ac:dyDescent="0.2">
      <c r="D377" s="19"/>
    </row>
    <row r="378" spans="4:12" x14ac:dyDescent="0.2">
      <c r="D378" s="19"/>
    </row>
    <row r="379" spans="4:12" x14ac:dyDescent="0.2">
      <c r="D379" s="19"/>
    </row>
    <row r="380" spans="4:12" x14ac:dyDescent="0.2">
      <c r="D380" s="19"/>
    </row>
    <row r="381" spans="4:12" x14ac:dyDescent="0.2">
      <c r="D381" s="19"/>
    </row>
    <row r="382" spans="4:12" x14ac:dyDescent="0.2">
      <c r="D382" s="19"/>
    </row>
    <row r="383" spans="4:12" x14ac:dyDescent="0.2">
      <c r="D383" s="19"/>
    </row>
    <row r="384" spans="4:12" x14ac:dyDescent="0.2">
      <c r="D384" s="19"/>
    </row>
    <row r="385" spans="4:4" x14ac:dyDescent="0.2">
      <c r="D385" s="19"/>
    </row>
    <row r="386" spans="4:4" x14ac:dyDescent="0.2">
      <c r="D386" s="19"/>
    </row>
    <row r="387" spans="4:4" x14ac:dyDescent="0.2">
      <c r="D387" s="19"/>
    </row>
    <row r="388" spans="4:4" x14ac:dyDescent="0.2">
      <c r="D388" s="19"/>
    </row>
    <row r="389" spans="4:4" x14ac:dyDescent="0.2">
      <c r="D389" s="19"/>
    </row>
    <row r="390" spans="4:4" x14ac:dyDescent="0.2">
      <c r="D390" s="19"/>
    </row>
    <row r="391" spans="4:4" x14ac:dyDescent="0.2">
      <c r="D391" s="19"/>
    </row>
    <row r="392" spans="4:4" x14ac:dyDescent="0.2">
      <c r="D392" s="19"/>
    </row>
    <row r="393" spans="4:4" x14ac:dyDescent="0.2">
      <c r="D393" s="19"/>
    </row>
    <row r="394" spans="4:4" x14ac:dyDescent="0.2">
      <c r="D394" s="19"/>
    </row>
    <row r="395" spans="4:4" x14ac:dyDescent="0.2">
      <c r="D395" s="20"/>
    </row>
    <row r="396" spans="4:4" x14ac:dyDescent="0.2">
      <c r="D396" s="20"/>
    </row>
    <row r="397" spans="4:4" x14ac:dyDescent="0.2">
      <c r="D397" s="20"/>
    </row>
    <row r="398" spans="4:4" x14ac:dyDescent="0.2">
      <c r="D398" s="20"/>
    </row>
    <row r="399" spans="4:4" x14ac:dyDescent="0.2">
      <c r="D399" s="20"/>
    </row>
    <row r="400" spans="4:4" x14ac:dyDescent="0.2">
      <c r="D400" s="20"/>
    </row>
    <row r="401" spans="4:4" x14ac:dyDescent="0.2">
      <c r="D401" s="20"/>
    </row>
    <row r="402" spans="4:4" x14ac:dyDescent="0.2">
      <c r="D402" s="20"/>
    </row>
    <row r="403" spans="4:4" x14ac:dyDescent="0.2">
      <c r="D403" s="20"/>
    </row>
    <row r="404" spans="4:4" x14ac:dyDescent="0.2">
      <c r="D404" s="20"/>
    </row>
    <row r="405" spans="4:4" x14ac:dyDescent="0.2">
      <c r="D405" s="20"/>
    </row>
    <row r="406" spans="4:4" x14ac:dyDescent="0.2">
      <c r="D406" s="20"/>
    </row>
    <row r="407" spans="4:4" x14ac:dyDescent="0.2">
      <c r="D407" s="20"/>
    </row>
    <row r="408" spans="4:4" x14ac:dyDescent="0.2">
      <c r="D408" s="20"/>
    </row>
    <row r="409" spans="4:4" x14ac:dyDescent="0.2">
      <c r="D409" s="20"/>
    </row>
    <row r="410" spans="4:4" x14ac:dyDescent="0.2">
      <c r="D410" s="20"/>
    </row>
    <row r="411" spans="4:4" x14ac:dyDescent="0.2">
      <c r="D411" s="20"/>
    </row>
    <row r="412" spans="4:4" x14ac:dyDescent="0.2">
      <c r="D412" s="20"/>
    </row>
    <row r="413" spans="4:4" x14ac:dyDescent="0.2">
      <c r="D413" s="20"/>
    </row>
    <row r="414" spans="4:4" x14ac:dyDescent="0.2">
      <c r="D414" s="20"/>
    </row>
    <row r="415" spans="4:4" x14ac:dyDescent="0.2">
      <c r="D415" s="20"/>
    </row>
    <row r="416" spans="4:4" x14ac:dyDescent="0.2">
      <c r="D416" s="20"/>
    </row>
    <row r="417" spans="4:4" x14ac:dyDescent="0.2">
      <c r="D417" s="20"/>
    </row>
    <row r="418" spans="4:4" x14ac:dyDescent="0.2">
      <c r="D418" s="20"/>
    </row>
    <row r="419" spans="4:4" x14ac:dyDescent="0.2">
      <c r="D419" s="20"/>
    </row>
    <row r="420" spans="4:4" x14ac:dyDescent="0.2">
      <c r="D420" s="20"/>
    </row>
    <row r="421" spans="4:4" x14ac:dyDescent="0.2">
      <c r="D421" s="20"/>
    </row>
    <row r="422" spans="4:4" x14ac:dyDescent="0.2">
      <c r="D422" s="20"/>
    </row>
    <row r="423" spans="4:4" x14ac:dyDescent="0.2">
      <c r="D423" s="20"/>
    </row>
    <row r="424" spans="4:4" x14ac:dyDescent="0.2">
      <c r="D424" s="20"/>
    </row>
    <row r="425" spans="4:4" x14ac:dyDescent="0.2">
      <c r="D425" s="20"/>
    </row>
    <row r="426" spans="4:4" x14ac:dyDescent="0.2">
      <c r="D426" s="20"/>
    </row>
    <row r="427" spans="4:4" x14ac:dyDescent="0.2">
      <c r="D427" s="20"/>
    </row>
    <row r="428" spans="4:4" x14ac:dyDescent="0.2">
      <c r="D428" s="20"/>
    </row>
    <row r="429" spans="4:4" x14ac:dyDescent="0.2">
      <c r="D429" s="20"/>
    </row>
    <row r="430" spans="4:4" x14ac:dyDescent="0.2">
      <c r="D430" s="20"/>
    </row>
    <row r="431" spans="4:4" x14ac:dyDescent="0.2">
      <c r="D431" s="20"/>
    </row>
    <row r="432" spans="4:4" x14ac:dyDescent="0.2">
      <c r="D432" s="20"/>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sheetData>
  <mergeCells count="14">
    <mergeCell ref="A1:O1"/>
    <mergeCell ref="M3:M4"/>
    <mergeCell ref="N3:N4"/>
    <mergeCell ref="O3:O4"/>
    <mergeCell ref="A272:L272"/>
    <mergeCell ref="A3:A4"/>
    <mergeCell ref="B3:B4"/>
    <mergeCell ref="D3:D4"/>
    <mergeCell ref="E3:E4"/>
    <mergeCell ref="F3:G3"/>
    <mergeCell ref="H3:H4"/>
    <mergeCell ref="I3:K3"/>
    <mergeCell ref="L3:L4"/>
    <mergeCell ref="B271:O271"/>
  </mergeCells>
  <printOptions horizontalCentered="1"/>
  <pageMargins left="0.15748031496062992" right="0.19685039370078741" top="0.23622047244094491" bottom="0.51181102362204722" header="0.15748031496062992" footer="0.19685039370078741"/>
  <pageSetup paperSize="9" scale="75"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D1D1710-9AC3-4334-AB1B-B3C91B4F90C3}">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2021-10-04T05:03:49Z</cp:lastPrinted>
  <dcterms:created xsi:type="dcterms:W3CDTF">2002-02-11T07:55:21Z</dcterms:created>
  <dcterms:modified xsi:type="dcterms:W3CDTF">2021-10-04T05:58:06Z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